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833" documentId="13_ncr:1_{F6CB121F-512D-4AA6-A0C1-0FB36C537598}" xr6:coauthVersionLast="47" xr6:coauthVersionMax="47" xr10:uidLastSave="{A3D3B978-394A-4136-892C-722DFF6176FF}"/>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I3" i="4"/>
  <c r="J3" i="4"/>
  <c r="I4" i="4"/>
  <c r="J4" i="4"/>
  <c r="I5" i="4"/>
  <c r="J5" i="4"/>
  <c r="I6" i="4"/>
  <c r="J6" i="4"/>
  <c r="I7" i="4"/>
  <c r="J7" i="4"/>
  <c r="I8" i="4"/>
  <c r="J8" i="4"/>
  <c r="I9" i="4"/>
  <c r="J9" i="4"/>
  <c r="I10" i="4"/>
  <c r="J10" i="4"/>
  <c r="I11" i="4"/>
  <c r="J11" i="4"/>
  <c r="I12" i="4"/>
  <c r="J12" i="4"/>
  <c r="I13" i="4"/>
  <c r="J13" i="4"/>
  <c r="I14" i="4"/>
  <c r="J14" i="4"/>
  <c r="I2" i="6"/>
  <c r="J2" i="6"/>
  <c r="I3" i="6"/>
  <c r="J3" i="6"/>
  <c r="I4" i="6"/>
  <c r="J4" i="6"/>
  <c r="I5" i="6"/>
  <c r="J5"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J6" i="6"/>
  <c r="J7" i="6"/>
  <c r="J8" i="6"/>
  <c r="J9" i="6"/>
  <c r="J10" i="6"/>
  <c r="J11" i="6"/>
  <c r="I3" i="5"/>
  <c r="B2" i="6"/>
  <c r="G2" i="6"/>
  <c r="L2" i="6"/>
  <c r="B3" i="6"/>
  <c r="G3" i="6"/>
  <c r="L3" i="6"/>
  <c r="B4" i="6"/>
  <c r="G4" i="6"/>
  <c r="L4" i="6"/>
  <c r="B5" i="6"/>
  <c r="G5" i="6"/>
  <c r="L5" i="6"/>
  <c r="B6" i="6"/>
  <c r="G6" i="6"/>
  <c r="L6" i="6"/>
  <c r="B7" i="6"/>
  <c r="G7" i="6"/>
  <c r="L7" i="6"/>
  <c r="B8" i="6"/>
  <c r="G8" i="6"/>
  <c r="L8" i="6"/>
  <c r="B9" i="6"/>
  <c r="G9" i="6"/>
  <c r="L9" i="6"/>
  <c r="B10" i="6"/>
  <c r="G10" i="6"/>
  <c r="L10" i="6"/>
  <c r="B11" i="6"/>
  <c r="G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5" i="5"/>
  <c r="G5" i="5"/>
  <c r="I5" i="5"/>
  <c r="J5" i="5"/>
  <c r="L5" i="5"/>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L3" i="1"/>
  <c r="L4" i="1"/>
  <c r="L5" i="1"/>
  <c r="L6" i="1"/>
  <c r="L7" i="1"/>
  <c r="L8" i="1"/>
  <c r="L9" i="1"/>
  <c r="L10" i="1"/>
  <c r="L11" i="1"/>
  <c r="L12" i="1"/>
  <c r="L13" i="1"/>
  <c r="L14" i="1"/>
  <c r="L15" i="1"/>
  <c r="L16" i="1"/>
  <c r="J3" i="1"/>
  <c r="J4" i="1"/>
  <c r="J5" i="1"/>
  <c r="J6" i="1"/>
  <c r="J7" i="1"/>
  <c r="J8" i="1"/>
  <c r="J9" i="1"/>
  <c r="J10" i="1"/>
  <c r="J11" i="1"/>
  <c r="J12" i="1"/>
  <c r="J13" i="1"/>
  <c r="J14" i="1"/>
  <c r="J15" i="1"/>
  <c r="J16" i="1"/>
  <c r="I3" i="1"/>
  <c r="I4" i="1"/>
  <c r="I5" i="1"/>
  <c r="I6" i="1"/>
  <c r="I7" i="1"/>
  <c r="I8" i="1"/>
  <c r="I9" i="1"/>
  <c r="I10" i="1"/>
  <c r="I11" i="1"/>
  <c r="I12" i="1"/>
  <c r="I13" i="1"/>
  <c r="I14" i="1"/>
  <c r="I15" i="1"/>
  <c r="I16" i="1"/>
  <c r="G3" i="1"/>
  <c r="G4" i="1"/>
  <c r="G5" i="1"/>
  <c r="G6" i="1"/>
  <c r="G7" i="1"/>
  <c r="G8" i="1"/>
  <c r="G9" i="1"/>
  <c r="G10" i="1"/>
  <c r="G11" i="1"/>
  <c r="G12" i="1"/>
  <c r="G13" i="1"/>
  <c r="G14" i="1"/>
  <c r="G15" i="1"/>
  <c r="G16" i="1"/>
  <c r="B3" i="1"/>
  <c r="B4" i="1"/>
  <c r="B5" i="1"/>
  <c r="B6" i="1"/>
  <c r="B7" i="1"/>
  <c r="B8" i="1"/>
  <c r="B9" i="1"/>
  <c r="B10" i="1"/>
  <c r="B11" i="1"/>
  <c r="B12" i="1"/>
  <c r="B13" i="1"/>
  <c r="B14" i="1"/>
  <c r="B15" i="1"/>
  <c r="B16"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alcChain>
</file>

<file path=xl/sharedStrings.xml><?xml version="1.0" encoding="utf-8"?>
<sst xmlns="http://schemas.openxmlformats.org/spreadsheetml/2006/main" count="179025" uniqueCount="39105">
  <si>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</si>
  <si>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</si>
  <si>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</si>
  <si>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</si>
  <si>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</si>
  <si>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</si>
  <si>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</si>
  <si>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</si>
  <si>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</si>
  <si>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</si>
  <si>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</si>
  <si>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</si>
  <si>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</si>
  <si>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</si>
  <si>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</si>
  <si>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</si>
  <si>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</si>
  <si>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</si>
  <si>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</si>
  <si>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</si>
  <si>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</si>
  <si>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</si>
  <si>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</si>
  <si>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</si>
  <si>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</si>
  <si>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</si>
  <si>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</si>
  <si>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</si>
  <si>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</si>
  <si>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</si>
  <si>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</si>
  <si>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</si>
  <si>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</si>
  <si>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</si>
  <si>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</si>
  <si>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</si>
  <si>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</si>
  <si>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</si>
  <si>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</si>
  <si>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</si>
  <si>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</si>
  <si>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</si>
  <si>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</si>
  <si>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</si>
  <si>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</si>
  <si>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</si>
  <si>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</si>
  <si>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</si>
  <si>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</si>
  <si>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</si>
  <si>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</si>
  <si>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</si>
  <si>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</si>
  <si>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</si>
  <si>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</si>
  <si>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</si>
  <si>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</si>
  <si>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</si>
  <si>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</si>
  <si>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</si>
  <si>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</si>
  <si>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</si>
  <si>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</si>
  <si>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</si>
  <si>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</si>
  <si>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</si>
  <si>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</si>
  <si>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</si>
  <si>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</si>
  <si>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</si>
  <si>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</si>
  <si>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</si>
  <si>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</si>
  <si>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</si>
  <si>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</si>
  <si>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</si>
  <si>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</si>
  <si>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</si>
  <si>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</si>
  <si>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</si>
  <si>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</si>
  <si>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</si>
  <si>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</si>
  <si>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</si>
  <si>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</si>
  <si>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</si>
  <si>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</si>
  <si>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</si>
  <si>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</si>
  <si>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</si>
  <si>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</si>
  <si>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</si>
  <si>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</si>
  <si>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</si>
  <si>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</si>
  <si>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</si>
  <si>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</si>
  <si>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</si>
  <si>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</si>
  <si>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</si>
  <si>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</si>
  <si>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</si>
  <si>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</si>
  <si>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</si>
  <si>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</si>
  <si>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</si>
  <si>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</si>
  <si>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</si>
  <si>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</si>
  <si>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</si>
  <si>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</si>
  <si>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</si>
  <si>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</si>
  <si>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</si>
  <si>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</si>
  <si>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</si>
  <si>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</si>
  <si>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</si>
  <si>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</si>
  <si>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</si>
  <si>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</si>
  <si>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</si>
  <si>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</si>
  <si>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</si>
  <si>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</si>
  <si>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</si>
  <si>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</si>
  <si>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</si>
  <si>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</si>
  <si>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</si>
  <si>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</si>
  <si>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</si>
  <si>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</si>
  <si>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</si>
  <si>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</si>
  <si>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</si>
  <si>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</si>
  <si>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</si>
  <si>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</si>
  <si>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</si>
  <si>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</si>
  <si>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</si>
  <si>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</si>
  <si>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</si>
  <si>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</si>
  <si>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</si>
  <si>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</si>
  <si>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</si>
  <si>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</si>
  <si>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</si>
  <si>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</si>
  <si>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</si>
  <si>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</si>
  <si>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</si>
  <si>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</si>
  <si>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</si>
  <si>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</si>
  <si>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</si>
  <si>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</si>
  <si>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</si>
  <si>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</si>
  <si>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</si>
  <si>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</si>
  <si>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</si>
  <si>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</si>
  <si>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</si>
  <si>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</si>
  <si>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</si>
  <si>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</si>
  <si>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</si>
  <si>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</si>
  <si>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</si>
  <si>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</si>
  <si>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</si>
  <si>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</si>
  <si>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</si>
  <si>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</si>
  <si>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</si>
  <si>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</si>
  <si>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</si>
  <si>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</si>
  <si>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</si>
  <si>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</si>
  <si>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</si>
  <si>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</si>
  <si>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</si>
  <si>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</si>
  <si>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</si>
  <si>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</si>
  <si>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</si>
  <si>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</si>
  <si>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</si>
  <si>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</si>
  <si>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</si>
  <si>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</si>
  <si>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</si>
  <si>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</si>
  <si>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</si>
  <si>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</si>
  <si>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</si>
  <si>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</si>
  <si>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</si>
  <si>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</si>
  <si>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</si>
  <si>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</si>
  <si>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</si>
  <si>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</si>
  <si>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</si>
  <si>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</si>
  <si>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</si>
  <si>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</si>
  <si>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</si>
  <si>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</si>
  <si>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</si>
  <si>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</si>
  <si>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</si>
  <si>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</si>
  <si>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</si>
  <si>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</si>
  <si>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</si>
  <si>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</si>
  <si>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</si>
  <si>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</si>
  <si>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</si>
  <si>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</si>
  <si>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</si>
  <si>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</si>
  <si>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</si>
  <si>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</si>
  <si>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</si>
  <si>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</si>
  <si>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</si>
  <si>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</si>
  <si>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</si>
  <si>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</si>
  <si>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</si>
  <si>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</si>
  <si>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</si>
  <si>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</si>
  <si>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</si>
  <si>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</si>
  <si>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</si>
  <si>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</si>
  <si>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</si>
  <si>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</si>
  <si>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</si>
  <si>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</si>
  <si>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</si>
  <si>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</si>
  <si>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</si>
  <si>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</si>
  <si>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</si>
  <si>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</si>
  <si>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</si>
  <si>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</si>
  <si>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</si>
  <si>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</si>
  <si>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</si>
  <si>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</si>
  <si>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</si>
  <si>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</si>
  <si>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</si>
  <si>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</si>
  <si>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</si>
  <si>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</si>
  <si>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</si>
  <si>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</si>
  <si>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</si>
  <si>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</si>
  <si>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</si>
  <si>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</si>
  <si>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</si>
  <si>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</si>
  <si>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</si>
  <si>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</si>
  <si>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</si>
  <si>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</si>
  <si>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</si>
  <si>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</si>
  <si>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</si>
  <si>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</si>
  <si>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</si>
  <si>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</si>
  <si>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</si>
  <si>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</si>
  <si>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</si>
  <si>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</si>
  <si>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</si>
  <si>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</si>
  <si>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</si>
  <si>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</si>
  <si>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</si>
  <si>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</si>
  <si>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</si>
  <si>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</si>
  <si>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</si>
  <si>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</si>
  <si>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</si>
  <si>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</si>
  <si>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</si>
  <si>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</si>
  <si>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</si>
  <si>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</si>
  <si>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</si>
  <si>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</si>
  <si>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</si>
  <si>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</si>
  <si>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</si>
  <si>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</si>
  <si>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</si>
  <si>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</si>
  <si>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</si>
  <si>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</si>
  <si>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</si>
  <si>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</si>
  <si>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</si>
  <si>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</si>
  <si>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</si>
  <si>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</si>
  <si>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</si>
  <si>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</si>
  <si>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</si>
  <si>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</si>
  <si>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</si>
  <si>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</si>
  <si>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</si>
  <si>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</si>
  <si>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</si>
  <si>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</si>
  <si>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</si>
  <si>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</si>
  <si>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</si>
  <si>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</si>
  <si>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</si>
  <si>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</si>
  <si>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</si>
  <si>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</si>
  <si>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</si>
  <si>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</si>
  <si>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</si>
  <si>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</si>
  <si>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</si>
  <si>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</si>
  <si>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</si>
  <si>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</si>
  <si>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</si>
  <si>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</si>
  <si>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</si>
  <si>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</si>
  <si>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</si>
  <si>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</si>
  <si>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</si>
  <si>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</si>
  <si>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</si>
  <si>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</si>
  <si>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</si>
  <si>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</si>
  <si>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</si>
  <si>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</si>
  <si>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</si>
  <si>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</si>
  <si>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</si>
  <si>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</si>
  <si>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</si>
  <si>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</si>
  <si>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</si>
  <si>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</si>
  <si>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</si>
  <si>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</si>
  <si>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</si>
  <si>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</si>
  <si>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</si>
  <si>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</si>
  <si>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</si>
  <si>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</si>
  <si>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</si>
  <si>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</si>
  <si>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</si>
  <si>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</si>
  <si>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</si>
  <si>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</si>
  <si>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</si>
  <si>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</si>
  <si>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</si>
  <si>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</si>
  <si>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</si>
  <si>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</si>
  <si>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</si>
  <si>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</si>
  <si>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</si>
  <si>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</si>
  <si>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</si>
  <si>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</si>
  <si>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</si>
  <si>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</si>
  <si>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</si>
  <si>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</si>
  <si>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</si>
  <si>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</si>
  <si>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</si>
  <si>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</si>
  <si>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</si>
  <si>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</si>
  <si>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</si>
  <si>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</si>
  <si>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</si>
  <si>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</si>
  <si>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</si>
  <si>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</si>
  <si>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</si>
  <si>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</si>
  <si>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</si>
  <si>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</si>
  <si>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</si>
  <si>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</si>
  <si>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</si>
  <si>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</si>
  <si>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</si>
  <si>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</si>
  <si>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</si>
  <si>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</si>
  <si>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</si>
  <si>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</si>
  <si>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</si>
  <si>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</si>
  <si>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</si>
  <si>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</si>
  <si>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</si>
  <si>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</si>
  <si>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</si>
  <si>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</si>
  <si>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</si>
  <si>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</si>
  <si>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</si>
  <si>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</si>
  <si>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</si>
  <si>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</si>
  <si>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</si>
  <si>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</si>
  <si>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</si>
  <si>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</si>
  <si>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</si>
  <si>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</si>
  <si>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</si>
  <si>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</si>
  <si>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</si>
  <si>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</si>
  <si>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</si>
  <si>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</si>
  <si>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</si>
  <si>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</si>
  <si>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</si>
  <si>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</si>
  <si>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</si>
  <si>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</si>
  <si>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</si>
  <si>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</si>
  <si>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</si>
  <si>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</si>
  <si>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</si>
  <si>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</si>
  <si>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</si>
  <si>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</si>
  <si>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</si>
  <si>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</si>
  <si>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</si>
  <si>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</si>
  <si>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</si>
  <si>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</si>
  <si>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</si>
  <si>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</si>
  <si>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</si>
  <si>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</si>
  <si>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</si>
  <si>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</si>
  <si>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</si>
  <si>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</si>
  <si>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</si>
  <si>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</si>
  <si>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</si>
  <si>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</si>
  <si>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</si>
  <si>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</si>
  <si>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</si>
  <si>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</si>
  <si>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</si>
  <si>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</si>
  <si>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</si>
  <si>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</si>
  <si>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</si>
  <si>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</si>
  <si>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</si>
  <si>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</si>
  <si>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</si>
  <si>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</si>
  <si>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</si>
  <si>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</si>
  <si>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</si>
  <si>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</si>
  <si>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</si>
  <si>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</si>
  <si>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</si>
  <si>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</si>
  <si>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</si>
  <si>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</si>
  <si>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</si>
  <si>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</si>
  <si>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</si>
  <si>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</si>
  <si>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</si>
  <si>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</si>
  <si>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</si>
  <si>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</si>
  <si>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</si>
  <si>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</si>
  <si>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</si>
  <si>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</si>
  <si>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</si>
  <si>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</si>
  <si>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</si>
  <si>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</si>
  <si>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</si>
  <si>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</si>
  <si>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</si>
  <si>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</si>
  <si>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</si>
  <si>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</si>
  <si>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</si>
  <si>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</si>
  <si>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</si>
  <si>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</si>
  <si>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</si>
  <si>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</si>
  <si>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</si>
  <si>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</si>
  <si>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</si>
  <si>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</si>
  <si>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</si>
  <si>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</si>
  <si>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</si>
  <si>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</si>
  <si>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</si>
  <si>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</si>
  <si>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</si>
  <si>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</si>
  <si>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</si>
  <si>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</si>
  <si>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</si>
  <si>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</si>
  <si>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</si>
  <si>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</si>
  <si>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</si>
  <si>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</si>
  <si>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</si>
  <si>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</si>
  <si>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</si>
  <si>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</si>
  <si>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</si>
  <si>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</si>
  <si>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</si>
  <si>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</si>
  <si>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</si>
  <si>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</si>
  <si>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</si>
  <si>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</si>
  <si>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</si>
  <si>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</si>
  <si>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</si>
  <si>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</si>
  <si>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</si>
  <si>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</si>
  <si>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</si>
  <si>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</si>
  <si>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</si>
  <si>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</si>
  <si>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</si>
  <si>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</si>
  <si>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</si>
  <si>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</si>
  <si>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</si>
  <si>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</si>
  <si>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</si>
  <si>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</si>
  <si>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</si>
  <si>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</si>
  <si>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</si>
  <si>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</si>
  <si>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</si>
  <si>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</si>
  <si>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</si>
  <si>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</si>
  <si>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</si>
  <si>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</si>
  <si>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</si>
  <si>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</si>
  <si>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</si>
  <si>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</si>
  <si>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</si>
  <si>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</si>
  <si>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</si>
  <si>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</si>
  <si>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</si>
  <si>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</si>
  <si>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</si>
  <si>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</si>
  <si>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</si>
  <si>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</si>
  <si>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</si>
  <si>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</si>
  <si>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</si>
  <si>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</si>
  <si>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</si>
  <si>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</si>
  <si>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</si>
  <si>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</si>
  <si>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</si>
  <si>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</si>
  <si>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</si>
  <si>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</si>
  <si>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</si>
  <si>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</si>
  <si>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</si>
  <si>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</si>
  <si>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</si>
  <si>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</si>
  <si>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</si>
  <si>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</si>
  <si>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</si>
  <si>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</si>
  <si>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</si>
  <si>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</si>
  <si>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</si>
  <si>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</si>
  <si>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</si>
  <si>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</si>
  <si>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</si>
  <si>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</si>
  <si>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</si>
  <si>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</si>
  <si>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</si>
  <si>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</si>
  <si>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</si>
  <si>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</si>
  <si>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</si>
  <si>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</si>
  <si>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</si>
  <si>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</si>
  <si>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</si>
  <si>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</si>
  <si>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</si>
  <si>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</si>
  <si>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</si>
  <si>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</si>
  <si>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</si>
  <si>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</si>
  <si>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</si>
  <si>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</si>
  <si>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</si>
  <si>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</si>
  <si>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</si>
  <si>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</si>
  <si>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</si>
  <si>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</si>
  <si>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</si>
  <si>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</si>
  <si>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</si>
  <si>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</si>
  <si>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</si>
  <si>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</si>
  <si>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</si>
  <si>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</si>
  <si>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</si>
  <si>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</si>
  <si>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</si>
  <si>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</si>
  <si>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</si>
  <si>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</si>
  <si>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</si>
  <si>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</si>
  <si>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</si>
  <si>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</si>
  <si>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</si>
  <si>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</si>
  <si>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</si>
  <si>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</si>
  <si>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</si>
  <si>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</si>
  <si>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</si>
  <si>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</si>
  <si>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</si>
  <si>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</si>
  <si>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</si>
  <si>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</si>
  <si>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</si>
  <si>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</si>
  <si>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</si>
  <si>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</si>
  <si>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</si>
  <si>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</si>
  <si>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</si>
  <si>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</si>
  <si>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</si>
  <si>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</si>
  <si>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</si>
  <si>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</si>
  <si>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</si>
  <si>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</si>
  <si>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</si>
  <si>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</si>
  <si>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</si>
  <si>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</si>
  <si>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</si>
  <si>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</si>
  <si>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</si>
  <si>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</si>
  <si>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</si>
  <si>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</si>
  <si>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</si>
  <si>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</si>
  <si>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</si>
  <si>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</si>
  <si>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</si>
  <si>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</si>
  <si>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</si>
  <si>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</si>
  <si>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</si>
  <si>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</si>
  <si>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</si>
  <si>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</si>
  <si>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</si>
  <si>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</si>
  <si>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</si>
  <si>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</si>
  <si>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</si>
  <si>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</si>
  <si>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</si>
  <si>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</si>
  <si>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</si>
  <si>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</si>
  <si>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</si>
  <si>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</si>
  <si>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</si>
  <si>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</si>
  <si>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</si>
  <si>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</si>
  <si>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</si>
  <si>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</si>
  <si>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</si>
  <si>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</si>
  <si>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</si>
  <si>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</si>
  <si>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</si>
  <si>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</si>
  <si>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</si>
  <si>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</si>
  <si>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</si>
  <si>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</si>
  <si>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</si>
  <si>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</si>
  <si>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</si>
  <si>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</si>
  <si>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</si>
  <si>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</si>
  <si>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</si>
  <si>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</si>
  <si>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</si>
  <si>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</si>
  <si>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</si>
  <si>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</si>
  <si>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</si>
  <si>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</si>
  <si>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</si>
  <si>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</si>
  <si>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</si>
  <si>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</si>
  <si>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</si>
  <si>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</si>
  <si>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</si>
  <si>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</si>
  <si>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</si>
  <si>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</si>
  <si>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</si>
  <si>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</si>
  <si>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</si>
  <si>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</si>
  <si>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</si>
  <si>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</si>
  <si>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</si>
  <si>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</si>
  <si>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</si>
  <si>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</si>
  <si>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</si>
  <si>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</si>
  <si>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</si>
  <si>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</si>
  <si>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</si>
  <si>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</si>
  <si>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</si>
  <si>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</si>
  <si>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</si>
  <si>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</si>
  <si>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</si>
  <si>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</si>
  <si>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</si>
  <si>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</si>
  <si>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</si>
  <si>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</si>
  <si>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</si>
  <si>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</si>
  <si>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</si>
  <si>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</si>
  <si>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</si>
  <si>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</si>
  <si>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</si>
  <si>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</si>
  <si>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</si>
  <si>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</si>
  <si>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</si>
  <si>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</si>
  <si>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</si>
  <si>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</si>
  <si>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</si>
  <si>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</si>
  <si>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</si>
  <si>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</si>
  <si>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</si>
  <si>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</si>
  <si>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</si>
  <si>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</si>
  <si>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</si>
  <si>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</si>
  <si>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</si>
  <si>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</si>
  <si>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</si>
  <si>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</si>
  <si>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</si>
  <si>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</si>
  <si>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</si>
  <si>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</si>
  <si>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</si>
  <si>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</si>
  <si>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</si>
  <si>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</si>
  <si>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</si>
  <si>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</si>
  <si>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</si>
  <si>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</si>
  <si>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</si>
  <si>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</si>
  <si>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</si>
  <si>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</si>
  <si>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</si>
  <si>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</si>
  <si>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</si>
  <si>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</si>
  <si>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</si>
  <si>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</si>
  <si>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</si>
  <si>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</si>
  <si>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</si>
  <si>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</si>
  <si>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</si>
  <si>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</si>
  <si>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</si>
  <si>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</si>
  <si>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</si>
  <si>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</si>
  <si>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</si>
  <si>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</si>
  <si>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</si>
  <si>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</si>
  <si>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</si>
  <si>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</si>
  <si>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</si>
  <si>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</si>
  <si>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</si>
  <si>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</si>
  <si>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</si>
  <si>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</si>
  <si>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</si>
  <si>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</si>
  <si>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</si>
  <si>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</si>
  <si>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</si>
  <si>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</si>
  <si>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</si>
  <si>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</si>
  <si>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</si>
  <si>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</si>
  <si>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</si>
  <si>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</si>
  <si>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</si>
  <si>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</si>
  <si>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</si>
  <si>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</si>
  <si>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</si>
  <si>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</si>
  <si>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</si>
  <si>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</si>
  <si>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</si>
  <si>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</si>
  <si>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</si>
  <si>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</si>
  <si>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</si>
  <si>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</si>
  <si>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</si>
  <si>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</si>
  <si>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</si>
  <si>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</si>
  <si>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</si>
  <si>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</si>
  <si>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</si>
  <si>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</si>
  <si>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</si>
  <si>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</si>
  <si>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</si>
  <si>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</si>
  <si>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</si>
  <si>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</si>
  <si>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</si>
  <si>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</si>
  <si>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</si>
  <si>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</si>
  <si>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</si>
  <si>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</si>
  <si>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</si>
  <si>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</si>
  <si>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</si>
  <si>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</si>
  <si>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</si>
  <si>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</si>
  <si>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</si>
  <si>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</si>
  <si>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</si>
  <si>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</si>
  <si>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</si>
  <si>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</si>
  <si>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</si>
  <si>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</si>
  <si>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</si>
  <si>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</si>
  <si>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</si>
  <si>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</si>
  <si>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</si>
  <si>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</si>
  <si>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</si>
  <si>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</si>
  <si>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</si>
  <si>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</si>
  <si>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</si>
  <si>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</si>
  <si>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</si>
  <si>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</si>
  <si>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</si>
  <si>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</si>
  <si>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</si>
  <si>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</si>
  <si>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</si>
  <si>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</si>
  <si>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</si>
  <si>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</si>
  <si>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</si>
  <si>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</si>
  <si>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</si>
  <si>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</si>
  <si>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</si>
  <si>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</si>
  <si>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</si>
  <si>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</si>
  <si>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</si>
  <si>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</si>
  <si>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</si>
  <si>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</si>
  <si>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</si>
  <si>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</si>
  <si>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</si>
  <si>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</si>
  <si>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</si>
  <si>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</si>
  <si>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</si>
  <si>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</si>
  <si>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</si>
  <si>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</si>
  <si>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</si>
  <si>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</si>
  <si>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</si>
  <si>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</si>
  <si>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</si>
  <si>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</si>
  <si>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</si>
  <si>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</si>
  <si>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</si>
  <si>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</si>
  <si>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</si>
  <si>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</si>
  <si>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</si>
  <si>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</si>
  <si>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</si>
  <si>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</si>
  <si>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</si>
  <si>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</si>
  <si>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</si>
  <si>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</si>
  <si>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</si>
  <si>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</si>
  <si>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</si>
  <si>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</si>
  <si>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</si>
  <si>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</si>
  <si>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</si>
  <si>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</si>
  <si>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</si>
  <si>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</si>
  <si>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</si>
  <si>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</si>
  <si>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</si>
  <si>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</si>
  <si>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</si>
  <si>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</si>
  <si>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</si>
  <si>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</si>
  <si>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</si>
  <si>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</si>
  <si>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</si>
  <si>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</si>
  <si>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</si>
  <si>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</si>
  <si>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</si>
  <si>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</si>
  <si>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</si>
  <si>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</si>
  <si>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</si>
  <si>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</si>
  <si>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</si>
  <si>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</si>
  <si>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</si>
  <si>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</si>
  <si>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</si>
  <si>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</si>
  <si>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</si>
  <si>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</si>
  <si>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</si>
  <si>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</si>
  <si>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</si>
  <si>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</si>
  <si>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</si>
  <si>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</si>
  <si>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</si>
  <si>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</si>
  <si>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</si>
  <si>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</si>
  <si>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</si>
  <si>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</si>
  <si>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</si>
  <si>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</si>
  <si>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</si>
  <si>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</si>
  <si>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</si>
  <si>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</si>
  <si>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</si>
  <si>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</si>
  <si>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</si>
  <si>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</si>
  <si>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</si>
  <si>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</si>
  <si>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</si>
  <si>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</si>
  <si>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</si>
  <si>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</si>
  <si>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</si>
  <si>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</si>
  <si>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</si>
  <si>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</si>
  <si>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</si>
  <si>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</si>
  <si>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</si>
  <si>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</si>
  <si>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</si>
  <si>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</si>
  <si>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</si>
  <si>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</si>
  <si>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</si>
  <si>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</si>
  <si>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</si>
  <si>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</si>
  <si>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</si>
  <si>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</si>
  <si>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</si>
  <si>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</si>
  <si>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</si>
  <si>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</si>
  <si>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</si>
  <si>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</si>
  <si>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</si>
  <si>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</si>
  <si>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</si>
  <si>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</si>
  <si>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</si>
  <si>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</si>
  <si>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</si>
  <si>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</si>
  <si>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</si>
  <si>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</si>
  <si>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</si>
  <si>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</si>
  <si>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</si>
  <si>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</si>
  <si>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</si>
  <si>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</si>
  <si>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</si>
  <si>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</si>
  <si>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</si>
  <si>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</si>
  <si>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</si>
  <si>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</si>
  <si>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</si>
  <si>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</si>
  <si>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</si>
  <si>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</si>
  <si>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</si>
  <si>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</si>
  <si>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</si>
  <si>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</si>
  <si>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</si>
  <si>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</si>
  <si>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</si>
  <si>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</si>
  <si>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</si>
  <si>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</si>
  <si>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</si>
  <si>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</si>
  <si>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</si>
  <si>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</si>
  <si>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</si>
  <si>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</si>
  <si>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</si>
  <si>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</si>
  <si>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</si>
  <si>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</si>
  <si>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</si>
  <si>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</si>
  <si>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</si>
  <si>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</si>
  <si>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</si>
  <si>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</si>
  <si>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</si>
  <si>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</si>
  <si>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</si>
  <si>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</si>
  <si>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</si>
  <si>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</si>
  <si>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</si>
  <si>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</si>
  <si>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</si>
  <si>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</si>
  <si>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</si>
  <si>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</si>
  <si>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</si>
  <si>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</si>
  <si>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</si>
  <si>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</si>
  <si>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</si>
  <si>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</si>
  <si>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</si>
  <si>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</si>
  <si>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</si>
  <si>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</si>
  <si>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</si>
  <si>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</si>
  <si>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</si>
  <si>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</si>
  <si>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</si>
  <si>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</si>
  <si>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</si>
  <si>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</si>
  <si>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</si>
  <si>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</si>
  <si>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</si>
  <si>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</si>
  <si>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</si>
  <si>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</si>
  <si>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</si>
  <si>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</si>
  <si>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</si>
  <si>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</si>
  <si>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</si>
  <si>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</si>
  <si>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</si>
  <si>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</si>
  <si>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</si>
  <si>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</si>
  <si>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</si>
  <si>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</si>
  <si>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</si>
  <si>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</si>
  <si>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</si>
  <si>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</si>
  <si>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</si>
  <si>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</si>
  <si>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</si>
  <si>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</si>
  <si>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</si>
  <si>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</si>
  <si>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</si>
  <si>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</si>
  <si>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</si>
  <si>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</si>
  <si>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</si>
  <si>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</si>
  <si>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</si>
  <si>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</si>
  <si>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</si>
  <si>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</si>
  <si>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</si>
  <si>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</si>
  <si>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</si>
  <si>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</si>
  <si>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</si>
  <si>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</si>
  <si>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</si>
  <si>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</si>
  <si>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</si>
  <si>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</si>
  <si>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</si>
  <si>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</si>
  <si>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</si>
  <si>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</si>
  <si>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</si>
  <si>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</si>
  <si>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</si>
  <si>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</si>
  <si>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</si>
  <si>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</si>
  <si>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</si>
  <si>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</si>
  <si>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</si>
  <si>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</si>
  <si>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</si>
  <si>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</si>
  <si>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</si>
  <si>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</si>
  <si>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</si>
  <si>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</si>
  <si>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</si>
  <si>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</si>
  <si>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</si>
  <si>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</si>
  <si>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</si>
  <si>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</si>
  <si>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</si>
  <si>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</si>
  <si>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</si>
  <si>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</si>
  <si>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</si>
  <si>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</si>
  <si>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</si>
  <si>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</si>
  <si>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</si>
  <si>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</si>
  <si>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</si>
  <si>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</si>
  <si>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</si>
  <si>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</si>
  <si>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</si>
  <si>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</si>
  <si>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</si>
  <si>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</si>
  <si>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</si>
  <si>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</si>
  <si>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</si>
  <si>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</si>
  <si>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</si>
  <si>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</si>
  <si>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</si>
  <si>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</si>
  <si>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</si>
  <si>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</si>
  <si>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</si>
  <si>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</si>
  <si>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</si>
  <si>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</si>
  <si>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</si>
  <si>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</si>
  <si>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</si>
  <si>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</si>
  <si>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</si>
  <si>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</si>
  <si>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</si>
  <si>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</si>
  <si>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</si>
  <si>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</si>
  <si>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</si>
  <si>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</si>
  <si>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</si>
  <si>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</si>
  <si>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</si>
  <si>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</si>
  <si>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</si>
  <si>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</si>
  <si>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</si>
  <si>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</si>
  <si>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</si>
  <si>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</si>
  <si>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</si>
  <si>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</si>
  <si>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</si>
  <si>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</si>
  <si>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</si>
  <si>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</si>
  <si>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</si>
  <si>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</si>
  <si>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</si>
  <si>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</si>
  <si>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</si>
  <si>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</si>
  <si>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</si>
  <si>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</si>
  <si>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</si>
  <si>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</si>
  <si>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</si>
  <si>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</si>
  <si>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</si>
  <si>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</si>
  <si>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</si>
  <si>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</si>
  <si>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</si>
  <si>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</si>
  <si>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</si>
  <si>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</si>
  <si>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</si>
  <si>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</si>
  <si>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</si>
  <si>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</si>
  <si>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</si>
  <si>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</si>
  <si>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</si>
  <si>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</si>
  <si>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</si>
  <si>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</si>
  <si>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</si>
  <si>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</si>
  <si>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</si>
  <si>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</si>
  <si>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</si>
  <si>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</si>
  <si>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</si>
  <si>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</si>
  <si>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</si>
  <si>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</si>
  <si>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</si>
  <si>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</si>
  <si>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</si>
  <si>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</si>
  <si>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</si>
  <si>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</si>
  <si>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</si>
  <si>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</si>
  <si>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</si>
  <si>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</si>
  <si>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</si>
  <si>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</si>
  <si>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</si>
  <si>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</si>
  <si>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</si>
  <si>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</si>
  <si>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</si>
  <si>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</si>
  <si>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</si>
  <si>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</si>
  <si>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</si>
  <si>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</si>
  <si>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</si>
  <si>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</si>
  <si>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</si>
  <si>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</si>
  <si>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</si>
  <si>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</si>
  <si>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</si>
  <si>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</si>
  <si>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</si>
  <si>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</si>
  <si>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</si>
  <si>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</si>
  <si>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</si>
  <si>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</si>
  <si>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</si>
  <si>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</si>
  <si>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</si>
  <si>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</si>
  <si>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</si>
  <si>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</si>
  <si>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</si>
  <si>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</si>
  <si>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</si>
  <si>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</si>
  <si>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</si>
  <si>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</si>
  <si>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</si>
  <si>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</si>
  <si>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</si>
  <si>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</si>
  <si>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</si>
  <si>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</si>
  <si>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</si>
  <si>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</si>
  <si>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</si>
  <si>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</si>
  <si>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</si>
  <si>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</si>
  <si>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</si>
  <si>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</si>
  <si>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</si>
  <si>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</si>
  <si>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</si>
  <si>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</si>
  <si>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</si>
  <si>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</si>
  <si>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</si>
  <si>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</si>
  <si>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</si>
  <si>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</si>
  <si>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</si>
  <si>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</si>
  <si>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</si>
  <si>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</si>
  <si>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</si>
  <si>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</si>
  <si>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</si>
  <si>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</si>
  <si>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</si>
  <si>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</si>
  <si>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</si>
  <si>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</si>
  <si>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</si>
  <si>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</si>
  <si>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</si>
  <si>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</si>
  <si>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</si>
  <si>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</si>
  <si>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</si>
  <si>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</si>
  <si>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</si>
  <si>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</si>
  <si>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</si>
  <si>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</si>
  <si>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</si>
  <si>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</si>
  <si>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</si>
  <si>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</si>
  <si>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</si>
  <si>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</si>
  <si>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</si>
  <si>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</si>
  <si>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</si>
  <si>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</si>
  <si>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</si>
  <si>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</si>
  <si>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</si>
  <si>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</si>
  <si>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</si>
  <si>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</si>
  <si>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</si>
  <si>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</si>
  <si>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</si>
  <si>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</si>
  <si>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</si>
  <si>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</si>
  <si>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</si>
  <si>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</si>
  <si>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</si>
  <si>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</si>
  <si>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</si>
  <si>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</si>
  <si>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</si>
  <si>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</si>
  <si>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</si>
  <si>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</si>
  <si>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</si>
  <si>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</si>
  <si>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</si>
  <si>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</si>
  <si>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</si>
  <si>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</si>
  <si>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</si>
  <si>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</si>
  <si>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</si>
  <si>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</si>
  <si>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</si>
  <si>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</si>
  <si>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</si>
  <si>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</si>
  <si>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</si>
  <si>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</si>
  <si>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</si>
  <si>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</si>
  <si>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</si>
  <si>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</si>
  <si>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</si>
  <si>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</si>
  <si>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</si>
  <si>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</si>
  <si>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</si>
  <si>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</si>
  <si>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</si>
  <si>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</si>
  <si>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</si>
  <si>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</si>
  <si>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</si>
  <si>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</si>
  <si>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</si>
  <si>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</si>
  <si>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</si>
  <si>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</si>
  <si>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</si>
  <si>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</si>
  <si>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</si>
  <si>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</si>
  <si>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</si>
  <si>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</si>
  <si>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</si>
  <si>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</si>
  <si>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</si>
  <si>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</si>
  <si>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</si>
  <si>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</si>
  <si>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</si>
  <si>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</si>
  <si>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</si>
  <si>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</si>
  <si>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</si>
  <si>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</si>
  <si>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</si>
  <si>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</si>
  <si>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</si>
  <si>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</si>
  <si>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</si>
  <si>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</si>
  <si>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</si>
  <si>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</si>
  <si>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</si>
  <si>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</si>
  <si>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</si>
  <si>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</si>
  <si>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</si>
  <si>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</si>
  <si>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</si>
  <si>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</si>
  <si>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</si>
  <si>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</si>
  <si>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</si>
  <si>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</si>
  <si>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</si>
  <si>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</si>
  <si>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</si>
  <si>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</si>
  <si>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</si>
  <si>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</si>
  <si>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</si>
  <si>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</si>
  <si>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</si>
  <si>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</si>
  <si>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</si>
  <si>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</si>
  <si>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</si>
  <si>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</si>
  <si>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</si>
  <si>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</si>
  <si>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</si>
  <si>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</si>
  <si>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</si>
  <si>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</si>
  <si>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</si>
  <si>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</si>
  <si>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</si>
  <si>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</si>
  <si>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</si>
  <si>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</si>
  <si>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</si>
  <si>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</si>
  <si>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</si>
  <si>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</si>
  <si>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</si>
  <si>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</si>
  <si>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</si>
  <si>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</si>
  <si>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</si>
  <si>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</si>
  <si>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</si>
  <si>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</si>
  <si>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</si>
  <si>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</si>
  <si>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</si>
  <si>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</si>
  <si>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</si>
  <si>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</si>
  <si>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</si>
  <si>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</si>
  <si>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</si>
  <si>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</si>
  <si>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</si>
  <si>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</si>
  <si>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</si>
  <si>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</si>
  <si>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</si>
  <si>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</si>
  <si>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</si>
  <si>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</si>
  <si>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</si>
  <si>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</si>
  <si>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</si>
  <si>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</si>
  <si>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</si>
  <si>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</si>
  <si>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</si>
  <si>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</si>
  <si>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</si>
  <si>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</si>
  <si>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</si>
  <si>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</si>
  <si>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</si>
  <si>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</si>
  <si>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</si>
  <si>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</si>
  <si>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</si>
  <si>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</si>
  <si>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</si>
  <si>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</si>
  <si>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</si>
  <si>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</si>
  <si>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</si>
  <si>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</si>
  <si>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</si>
  <si>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</si>
  <si>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</si>
  <si>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</si>
  <si>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</si>
  <si>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</si>
  <si>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</si>
  <si>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</si>
  <si>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</si>
  <si>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</si>
  <si>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</si>
  <si>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</si>
  <si>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</si>
  <si>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</si>
  <si>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</si>
  <si>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</si>
  <si>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</si>
  <si>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</si>
  <si>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</si>
  <si>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</si>
  <si>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</si>
  <si>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</si>
  <si>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</si>
  <si>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</si>
  <si>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</si>
  <si>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</si>
  <si>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</si>
  <si>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</si>
  <si>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</si>
  <si>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</si>
  <si>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</si>
  <si>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</si>
  <si>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</si>
  <si>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</si>
  <si>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</si>
  <si>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</si>
  <si>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</si>
  <si>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</si>
  <si>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</si>
  <si>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</si>
  <si>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</si>
  <si>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</si>
  <si>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</si>
  <si>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</si>
  <si>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</si>
  <si>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</si>
  <si>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</si>
  <si>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</si>
  <si>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</si>
  <si>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</si>
  <si>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</si>
  <si>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</si>
  <si>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</si>
  <si>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</si>
  <si>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</si>
  <si>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</si>
  <si>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</si>
  <si>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</si>
  <si>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</si>
  <si>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</si>
  <si>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</si>
  <si>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</si>
  <si>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</si>
  <si>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</si>
  <si>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</si>
  <si>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</si>
  <si>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</si>
  <si>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</si>
  <si>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</si>
  <si>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</si>
  <si>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</si>
  <si>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</si>
  <si>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</si>
  <si>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</si>
  <si>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</si>
  <si>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</si>
  <si>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</si>
  <si>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</si>
  <si>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</si>
  <si>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</si>
  <si>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</si>
  <si>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</si>
  <si>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</si>
  <si>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</si>
  <si>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</si>
  <si>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</si>
  <si>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</si>
  <si>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</si>
  <si>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</si>
  <si>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</si>
  <si>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</si>
  <si>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</si>
  <si>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</si>
  <si>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</si>
  <si>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</si>
  <si>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</si>
  <si>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</si>
  <si>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</si>
  <si>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</si>
  <si>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</si>
  <si>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</si>
  <si>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</si>
  <si>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</si>
  <si>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</si>
  <si>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</si>
  <si>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</si>
  <si>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</si>
  <si>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</si>
  <si>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</si>
  <si>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</si>
  <si>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</si>
  <si>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</si>
  <si>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</si>
  <si>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</si>
  <si>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</si>
  <si>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</si>
  <si>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</si>
  <si>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</si>
  <si>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</si>
  <si>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</si>
  <si>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</si>
  <si>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</si>
  <si>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</si>
  <si>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</si>
  <si>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</si>
  <si>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</si>
  <si>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</si>
  <si>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</si>
  <si>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</si>
  <si>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</si>
  <si>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</si>
  <si>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</si>
  <si>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</si>
  <si>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</si>
  <si>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</si>
  <si>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</si>
  <si>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</si>
  <si>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</si>
  <si>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</si>
  <si>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</si>
  <si>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</si>
  <si>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</si>
  <si>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</si>
  <si>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</si>
  <si>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</si>
  <si>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</si>
  <si>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</si>
  <si>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</si>
  <si>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</si>
  <si>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</si>
  <si>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</si>
  <si>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</si>
  <si>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</si>
  <si>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</si>
  <si>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</si>
  <si>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</si>
  <si>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</si>
  <si>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</si>
  <si>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</si>
  <si>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</si>
  <si>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</si>
  <si>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</si>
  <si>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</si>
  <si>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</si>
  <si>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</si>
  <si>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</si>
  <si>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</si>
  <si>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</si>
  <si>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</si>
  <si>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</si>
  <si>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</si>
  <si>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</si>
  <si>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</si>
  <si>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</si>
  <si>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</si>
  <si>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</si>
  <si>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</si>
  <si>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</si>
  <si>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</si>
  <si>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</si>
  <si>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</si>
  <si>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</si>
  <si>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</si>
  <si>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</si>
  <si>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</si>
  <si>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</si>
  <si>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</si>
  <si>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</si>
  <si>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</si>
  <si>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</si>
  <si>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</si>
  <si>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</si>
  <si>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</si>
  <si>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</si>
  <si>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</si>
  <si>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</si>
  <si>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</si>
  <si>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</si>
  <si>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</si>
  <si>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</si>
  <si>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</si>
  <si>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</si>
  <si>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</si>
  <si>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</si>
  <si>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</si>
  <si>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</si>
  <si>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</si>
  <si>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</si>
  <si>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</si>
  <si>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</si>
  <si>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</si>
  <si>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</si>
  <si>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</si>
  <si>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</si>
  <si>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</si>
  <si>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</si>
  <si>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</si>
  <si>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</si>
  <si>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</si>
  <si>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</si>
  <si>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</si>
  <si>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</si>
  <si>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</si>
  <si>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</si>
  <si>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</si>
  <si>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</si>
  <si>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</si>
  <si>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</si>
  <si>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</si>
  <si>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</si>
  <si>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</si>
  <si>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</si>
  <si>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</si>
  <si>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</si>
  <si>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</si>
  <si>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</si>
  <si>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</si>
  <si>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</si>
  <si>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</si>
  <si>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</si>
  <si>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</si>
  <si>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</si>
  <si>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</si>
  <si>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</si>
  <si>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</si>
  <si>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</si>
  <si>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</si>
  <si>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</si>
  <si>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</si>
  <si>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</si>
  <si>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</si>
  <si>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</si>
  <si>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</si>
  <si>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</si>
  <si>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</si>
  <si>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</si>
  <si>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</si>
  <si>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</si>
  <si>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</si>
  <si>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</si>
  <si>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</si>
  <si>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</si>
  <si>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</si>
  <si>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</si>
  <si>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</si>
  <si>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</si>
  <si>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</si>
  <si>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</si>
  <si>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</si>
  <si>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</si>
  <si>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</si>
  <si>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</si>
  <si>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</si>
  <si>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</si>
  <si>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</si>
  <si>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</si>
  <si>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</si>
  <si>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</si>
  <si>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</si>
  <si>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</si>
  <si>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</si>
  <si>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</si>
  <si>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</si>
  <si>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</si>
  <si>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</si>
  <si>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</si>
  <si>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</si>
  <si>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</si>
  <si>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</si>
  <si>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</si>
  <si>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</si>
  <si>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</si>
  <si>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</si>
  <si>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</si>
  <si>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</si>
  <si>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</si>
  <si>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</si>
  <si>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</si>
  <si>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</si>
  <si>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</si>
  <si>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</si>
  <si>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</si>
  <si>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</si>
  <si>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</si>
  <si>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</si>
  <si>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</si>
  <si>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</si>
  <si>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</si>
  <si>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</si>
  <si>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</si>
  <si>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</si>
  <si>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</si>
  <si>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</si>
  <si>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</si>
  <si>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</si>
  <si>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</si>
  <si>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</si>
  <si>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</si>
  <si>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</si>
  <si>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</si>
  <si>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</si>
  <si>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</si>
  <si>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</si>
  <si>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</si>
  <si>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</si>
  <si>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</si>
  <si>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</si>
  <si>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</si>
  <si>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</si>
  <si>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</si>
  <si>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</si>
  <si>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</si>
  <si>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</si>
  <si>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</si>
  <si>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</si>
  <si>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</si>
  <si>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</si>
  <si>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</si>
  <si>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</si>
  <si>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</si>
  <si>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</si>
  <si>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</si>
  <si>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</si>
  <si>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</si>
  <si>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</si>
  <si>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</si>
  <si>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</si>
  <si>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</si>
  <si>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</si>
  <si>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</si>
  <si>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</si>
  <si>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</si>
  <si>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</si>
  <si>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</si>
  <si>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</si>
  <si>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</si>
  <si>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</si>
  <si>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</si>
  <si>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</si>
  <si>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</si>
  <si>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</si>
  <si>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</si>
  <si>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</si>
  <si>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</si>
  <si>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</si>
  <si>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</si>
  <si>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</si>
  <si>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</si>
  <si>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</si>
  <si>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</si>
  <si>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</si>
  <si>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</si>
  <si>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</si>
  <si>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</si>
  <si>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</si>
  <si>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</si>
  <si>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</si>
  <si>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</si>
  <si>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</si>
  <si>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</si>
  <si>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</si>
  <si>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</si>
  <si>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</si>
  <si>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</si>
  <si>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</si>
  <si>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</si>
  <si>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</si>
  <si>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</si>
  <si>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</si>
  <si>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</si>
  <si>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</si>
  <si>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</si>
  <si>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</si>
  <si>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</si>
  <si>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</si>
  <si>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</si>
  <si>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</si>
  <si>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</si>
  <si>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</si>
  <si>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</si>
  <si>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</si>
  <si>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</si>
  <si>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</si>
  <si>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</si>
  <si>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</si>
  <si>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</si>
  <si>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</si>
  <si>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</si>
  <si>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</si>
  <si>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</si>
  <si>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</si>
  <si>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</si>
  <si>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</si>
  <si>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</si>
  <si>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</si>
  <si>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</si>
  <si>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</si>
  <si>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</si>
  <si>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</si>
  <si>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</si>
  <si>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</si>
  <si>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</si>
  <si>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</si>
  <si>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</si>
  <si>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</si>
  <si>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</si>
  <si>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</si>
  <si>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</si>
  <si>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</si>
  <si>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</si>
  <si>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</si>
  <si>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</si>
  <si>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</si>
  <si>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</si>
  <si>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</si>
  <si>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</si>
  <si>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</si>
  <si>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</si>
  <si>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</si>
  <si>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</si>
  <si>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</si>
  <si>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</si>
  <si>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</si>
  <si>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</si>
  <si>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</si>
  <si>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</si>
  <si>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</si>
  <si>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</si>
  <si>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</si>
  <si>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</si>
  <si>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</si>
  <si>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</si>
  <si>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</si>
  <si>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</si>
  <si>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</si>
  <si>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</si>
  <si>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</si>
  <si>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</si>
  <si>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</si>
  <si>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</si>
  <si>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</si>
  <si>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</si>
  <si>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</si>
  <si>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</si>
  <si>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</si>
  <si>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</si>
  <si>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</si>
  <si>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</si>
  <si>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</si>
  <si>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</si>
  <si>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</si>
  <si>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</si>
  <si>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</si>
  <si>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</si>
  <si>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</si>
  <si>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</si>
  <si>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</si>
  <si>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</si>
  <si>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</si>
  <si>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</si>
  <si>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</si>
  <si>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</si>
  <si>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</si>
  <si>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</si>
  <si>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</si>
  <si>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</si>
  <si>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</si>
  <si>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</si>
  <si>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</si>
  <si>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</si>
  <si>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</si>
  <si>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</si>
  <si>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</si>
  <si>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</si>
  <si>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</si>
  <si>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</si>
  <si>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</si>
  <si>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</si>
  <si>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</si>
  <si>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</si>
  <si>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</si>
  <si>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</si>
  <si>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</si>
  <si>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</si>
  <si>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</si>
  <si>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</si>
  <si>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</si>
  <si>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</si>
  <si>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</si>
  <si>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</si>
  <si>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</si>
  <si>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</si>
  <si>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</si>
  <si>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</si>
  <si>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</si>
  <si>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</si>
  <si>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</si>
  <si>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</si>
  <si>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</si>
  <si>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</si>
  <si>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</si>
  <si>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</si>
  <si>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</si>
  <si>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</si>
  <si>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</si>
  <si>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</si>
  <si>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</si>
  <si>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</si>
  <si>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</si>
  <si>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</si>
  <si>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</si>
  <si>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</si>
  <si>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</si>
  <si>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</si>
  <si>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</si>
  <si>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</si>
  <si>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</si>
  <si>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</si>
  <si>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</si>
  <si>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</si>
  <si>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</si>
  <si>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</si>
  <si>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</si>
  <si>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</si>
  <si>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</si>
  <si>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</si>
  <si>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</si>
  <si>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</si>
  <si>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</si>
  <si>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</si>
  <si>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</si>
  <si>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</si>
  <si>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</si>
  <si>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</si>
  <si>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</si>
  <si>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</si>
  <si>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</si>
  <si>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</si>
  <si>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</si>
  <si>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</si>
  <si>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</si>
  <si>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</si>
  <si>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</si>
  <si>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</si>
  <si>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</si>
  <si>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</si>
  <si>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</si>
  <si>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</si>
  <si>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</si>
  <si>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</si>
  <si>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</si>
  <si>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</si>
  <si>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</si>
  <si>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</si>
  <si>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</si>
  <si>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</si>
  <si>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</si>
  <si>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</si>
  <si>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</si>
  <si>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</si>
  <si>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</si>
  <si>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</si>
  <si>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</si>
  <si>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</si>
  <si>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</si>
  <si>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</si>
  <si>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</si>
  <si>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</si>
  <si>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</si>
  <si>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</si>
  <si>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</si>
  <si>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</si>
  <si>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</si>
  <si>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</si>
  <si>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</si>
  <si>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</si>
  <si>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</si>
  <si>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</si>
  <si>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</si>
  <si>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</si>
  <si>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</si>
  <si>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</si>
  <si>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</si>
  <si>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</si>
  <si>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</si>
  <si>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</si>
  <si>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</si>
  <si>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</si>
  <si>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</si>
  <si>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</si>
  <si>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</si>
  <si>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</si>
  <si>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</si>
  <si>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</si>
  <si>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</si>
  <si>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</si>
  <si>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</si>
  <si>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</si>
  <si>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</si>
  <si>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</si>
  <si>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</si>
  <si>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</si>
  <si>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</si>
  <si>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</si>
  <si>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</si>
  <si>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</si>
  <si>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</si>
  <si>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</si>
  <si>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</si>
  <si>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</si>
  <si>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</si>
  <si>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</si>
  <si>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</si>
  <si>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</si>
  <si>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</si>
  <si>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</si>
  <si>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</si>
  <si>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</si>
  <si>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</si>
  <si>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</si>
  <si>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</si>
  <si>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</si>
  <si>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</si>
  <si>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</si>
  <si>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</si>
  <si>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</si>
  <si>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</si>
  <si>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</si>
  <si>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</si>
  <si>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</si>
  <si>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</si>
  <si>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</si>
  <si>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</si>
  <si>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</si>
  <si>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</si>
  <si>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</si>
  <si>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</si>
  <si>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</si>
  <si>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</si>
  <si>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</si>
  <si>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</si>
  <si>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</si>
  <si>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</si>
  <si>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</si>
  <si>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</si>
  <si>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</si>
  <si>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</si>
  <si>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</si>
  <si>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</si>
  <si>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</si>
  <si>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</si>
  <si>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</si>
  <si>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</si>
  <si>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</si>
  <si>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</si>
  <si>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</si>
  <si>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</si>
  <si>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</si>
  <si>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</si>
  <si>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</si>
  <si>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</si>
  <si>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</si>
  <si>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</si>
  <si>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</si>
  <si>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</si>
  <si>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</si>
  <si>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</si>
  <si>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</si>
  <si>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</si>
  <si>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</si>
  <si>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</si>
  <si>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</si>
  <si>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</si>
  <si>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</si>
  <si>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</si>
  <si>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</si>
  <si>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</si>
  <si>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</si>
  <si>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</si>
  <si>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</si>
  <si>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</si>
  <si>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</si>
  <si>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</si>
  <si>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</si>
  <si>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</si>
  <si>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</si>
  <si>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</si>
  <si>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</si>
  <si>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</si>
  <si>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</si>
  <si>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</si>
  <si>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</si>
  <si>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</si>
  <si>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</si>
  <si>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</si>
  <si>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</si>
  <si>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</si>
  <si>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</si>
  <si>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</si>
  <si>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</si>
  <si>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</si>
  <si>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</si>
  <si>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</si>
  <si>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</si>
  <si>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</si>
  <si>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</si>
  <si>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</si>
  <si>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</si>
  <si>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</si>
  <si>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</si>
  <si>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</si>
  <si>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</si>
  <si>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</si>
  <si>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</si>
  <si>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</si>
  <si>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</si>
  <si>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</si>
  <si>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</si>
  <si>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</si>
  <si>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</si>
  <si>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</si>
  <si>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</si>
  <si>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</si>
  <si>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</si>
  <si>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</si>
  <si>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</si>
  <si>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</si>
  <si>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</si>
  <si>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</si>
  <si>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</si>
  <si>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</si>
  <si>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</si>
  <si>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</si>
  <si>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</si>
  <si>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</si>
  <si>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</si>
  <si>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</si>
  <si>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</si>
  <si>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</si>
  <si>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</si>
  <si>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</si>
  <si>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</si>
  <si>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</si>
  <si>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</si>
  <si>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</si>
  <si>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</si>
  <si>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</si>
  <si>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</si>
  <si>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</si>
  <si>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</si>
  <si>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</si>
  <si>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</si>
  <si>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</si>
  <si>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</si>
  <si>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</si>
  <si>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</si>
  <si>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</si>
  <si>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</si>
  <si>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</si>
  <si>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</si>
  <si>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</si>
  <si>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</si>
  <si>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</si>
  <si>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</si>
  <si>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</si>
  <si>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</si>
  <si>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</si>
  <si>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</si>
  <si>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</si>
  <si>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</si>
  <si>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</si>
  <si>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</si>
  <si>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</si>
  <si>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</si>
  <si>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</si>
  <si>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</si>
  <si>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</si>
  <si>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</si>
  <si>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</si>
  <si>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</si>
  <si>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</si>
  <si>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</si>
  <si>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</si>
  <si>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</si>
  <si>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</si>
  <si>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</si>
  <si>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</si>
  <si>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</si>
  <si>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</si>
  <si>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</si>
  <si>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</si>
  <si>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</si>
  <si>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</si>
  <si>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</si>
  <si>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</si>
  <si>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</si>
  <si>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</si>
  <si>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</si>
  <si>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</si>
  <si>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</si>
  <si>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</si>
  <si>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</si>
  <si>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</si>
  <si>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</si>
  <si>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</si>
  <si>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</si>
  <si>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</si>
  <si>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</si>
  <si>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</si>
  <si>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</si>
  <si>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</si>
  <si>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</si>
  <si>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</si>
  <si>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</si>
  <si>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</si>
  <si>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</si>
  <si>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</si>
  <si>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</si>
  <si>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</si>
  <si>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</si>
  <si>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</si>
  <si>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</si>
  <si>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</si>
  <si>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</si>
  <si>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</si>
  <si>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</si>
  <si>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</si>
  <si>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</si>
  <si>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</si>
  <si>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</si>
  <si>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</si>
  <si>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</si>
  <si>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</si>
  <si>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</si>
  <si>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</si>
  <si>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</si>
  <si>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</si>
  <si>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</si>
  <si>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</si>
  <si>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</si>
  <si>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</si>
  <si>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</si>
  <si>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</si>
  <si>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</si>
  <si>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</si>
  <si>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</si>
  <si>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</si>
  <si>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</si>
  <si>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</si>
  <si>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</si>
  <si>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</si>
  <si>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</si>
  <si>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</si>
  <si>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</si>
  <si>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</si>
  <si>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</si>
  <si>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</si>
  <si>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</si>
  <si>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</si>
  <si>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</si>
  <si>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</si>
  <si>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</si>
  <si>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</si>
  <si>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</si>
  <si>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</si>
  <si>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</si>
  <si>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</si>
  <si>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</si>
  <si>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</si>
  <si>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</si>
  <si>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</si>
  <si>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</si>
  <si>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</si>
  <si>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</si>
  <si>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</si>
  <si>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</si>
  <si>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</si>
  <si>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</si>
  <si>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</si>
  <si>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</si>
  <si>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</si>
  <si>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</si>
  <si>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</si>
  <si>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</si>
  <si>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</si>
  <si>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</si>
  <si>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</si>
  <si>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</si>
  <si>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</si>
  <si>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</si>
  <si>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</si>
  <si>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</si>
  <si>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</si>
  <si>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</si>
  <si>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</si>
  <si>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</si>
  <si>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</si>
  <si>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</si>
  <si>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</si>
  <si>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</si>
  <si>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</si>
  <si>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</si>
  <si>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</si>
  <si>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</si>
  <si>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</si>
  <si>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</si>
  <si>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</si>
  <si>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</si>
  <si>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</si>
  <si>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</si>
  <si>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</si>
  <si>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</si>
  <si>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</si>
  <si>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</si>
  <si>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</si>
  <si>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</si>
  <si>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</si>
  <si>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</si>
  <si>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</si>
  <si>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</si>
  <si>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</si>
  <si>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</si>
  <si>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</si>
  <si>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</si>
  <si>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</si>
  <si>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</si>
  <si>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</si>
  <si>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</si>
  <si>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</si>
  <si>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</si>
  <si>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</si>
  <si>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</si>
  <si>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</si>
  <si>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</si>
  <si>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</si>
  <si>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</si>
  <si>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</si>
  <si>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</si>
  <si>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</si>
  <si>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</si>
  <si>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</si>
  <si>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</si>
  <si>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</si>
  <si>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</si>
  <si>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</si>
  <si>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</si>
  <si>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</si>
  <si>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</si>
  <si>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</si>
  <si>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</si>
  <si>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</si>
  <si>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</si>
  <si>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</si>
  <si>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</si>
  <si>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</si>
  <si>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</si>
  <si>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</si>
  <si>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</si>
  <si>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</si>
  <si>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</si>
  <si>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</si>
  <si>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</si>
  <si>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</si>
  <si>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</si>
  <si>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</si>
  <si>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</si>
  <si>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</si>
  <si>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</si>
  <si>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</si>
  <si>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</si>
  <si>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</si>
  <si>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</si>
  <si>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</si>
  <si>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</si>
  <si>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</si>
  <si>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</si>
  <si>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</si>
  <si>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</si>
  <si>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</si>
  <si>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</si>
  <si>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</si>
  <si>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</si>
  <si>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</si>
  <si>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</si>
  <si>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</si>
  <si>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</si>
  <si>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</si>
  <si>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</si>
  <si>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</si>
  <si>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</si>
  <si>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</si>
  <si>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</si>
  <si>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</si>
  <si>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</si>
  <si>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</si>
  <si>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</si>
  <si>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</si>
  <si>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</si>
  <si>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</si>
  <si>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</si>
  <si>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</si>
  <si>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</si>
  <si>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</si>
  <si>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</si>
  <si>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</si>
  <si>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</si>
  <si>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</si>
  <si>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</si>
  <si>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</si>
  <si>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</si>
  <si>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</si>
  <si>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</si>
  <si>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</si>
  <si>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</si>
  <si>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</si>
  <si>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</si>
  <si>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</si>
  <si>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</si>
  <si>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</si>
  <si>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</si>
  <si>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</si>
  <si>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</si>
  <si>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</si>
  <si>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</si>
  <si>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</si>
  <si>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</si>
  <si>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</si>
  <si>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</si>
  <si>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</si>
  <si>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</si>
  <si>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</si>
  <si>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</si>
  <si>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</si>
  <si>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</si>
  <si>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</si>
  <si>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</si>
  <si>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</si>
  <si>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</si>
  <si>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</si>
  <si>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</si>
  <si>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</si>
  <si>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</si>
  <si>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</si>
  <si>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</si>
  <si>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</si>
  <si>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</si>
  <si>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</si>
  <si>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</si>
  <si>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</si>
  <si>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</si>
  <si>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</si>
  <si>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</si>
  <si>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</si>
  <si>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</si>
  <si>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</si>
  <si>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</si>
  <si>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</si>
  <si>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</si>
  <si>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</si>
  <si>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</si>
  <si>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</si>
  <si>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</si>
  <si>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</si>
  <si>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</si>
  <si>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</si>
  <si>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</si>
  <si>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</si>
  <si>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</si>
  <si>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</si>
  <si>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</si>
  <si>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</si>
  <si>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</si>
  <si>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</si>
  <si>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</si>
  <si>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</si>
  <si>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</si>
  <si>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</si>
  <si>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</si>
  <si>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</si>
  <si>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</si>
  <si>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</si>
  <si>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</si>
  <si>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</si>
  <si>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</si>
  <si>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</si>
  <si>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</si>
  <si>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</si>
  <si>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</si>
  <si>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</si>
  <si>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</si>
  <si>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</si>
  <si>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</si>
  <si>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</si>
  <si>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</si>
  <si>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</si>
  <si>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</si>
  <si>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</si>
  <si>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</si>
  <si>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</si>
  <si>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</si>
  <si>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</si>
  <si>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</si>
  <si>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</si>
  <si>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</si>
  <si>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</si>
  <si>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</si>
  <si>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</si>
  <si>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</si>
  <si>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</si>
  <si>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</si>
  <si>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</si>
  <si>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</si>
  <si>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</si>
  <si>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</si>
  <si>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</si>
  <si>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</si>
  <si>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</si>
  <si>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</si>
  <si>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</si>
  <si>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</si>
  <si>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</si>
  <si>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</si>
  <si>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</si>
  <si>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</si>
  <si>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</si>
  <si>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</si>
  <si>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</si>
  <si>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</si>
  <si>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</si>
  <si>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</si>
  <si>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</si>
  <si>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</si>
  <si>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</si>
  <si>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</si>
  <si>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</si>
  <si>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</si>
  <si>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</si>
  <si>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</si>
  <si>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</si>
  <si>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</si>
  <si>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</si>
  <si>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</si>
  <si>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</si>
  <si>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</si>
  <si>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</si>
  <si>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</si>
  <si>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</si>
  <si>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</si>
  <si>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</si>
  <si>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</si>
  <si>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</si>
  <si>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</si>
  <si>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</si>
  <si>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</si>
  <si>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</si>
  <si>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</si>
  <si>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</si>
  <si>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</si>
  <si>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</si>
  <si>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</si>
  <si>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</si>
  <si>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</si>
  <si>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</si>
  <si>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</si>
  <si>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</si>
  <si>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</si>
  <si>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</si>
  <si>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</si>
  <si>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</si>
  <si>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</si>
  <si>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</si>
  <si>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</si>
  <si>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</si>
  <si>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</si>
  <si>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</si>
  <si>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</si>
  <si>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</si>
  <si>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</si>
  <si>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</si>
  <si>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</si>
  <si>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</si>
  <si>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</si>
  <si>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</si>
  <si>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</si>
  <si>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</si>
  <si>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</si>
  <si>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</si>
  <si>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</si>
  <si>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</si>
  <si>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</si>
  <si>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</si>
  <si>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</si>
  <si>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</si>
  <si>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</si>
  <si>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</si>
  <si>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</si>
  <si>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</si>
  <si>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</si>
  <si>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</si>
  <si>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</si>
  <si>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</si>
  <si>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</si>
  <si>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</si>
  <si>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</si>
  <si>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</si>
  <si>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</si>
  <si>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</si>
  <si>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</si>
  <si>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</si>
  <si>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</si>
  <si>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</si>
  <si>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</si>
  <si>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</si>
  <si>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</si>
  <si>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</si>
  <si>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</si>
  <si>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</si>
  <si>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</si>
  <si>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</si>
  <si>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</si>
  <si>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</si>
  <si>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</si>
  <si>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</si>
  <si>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</si>
  <si>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</si>
  <si>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</si>
  <si>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</si>
  <si>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</si>
  <si>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</si>
  <si>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</si>
  <si>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</si>
  <si>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</si>
  <si>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</si>
  <si>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</si>
  <si>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</si>
  <si>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</si>
  <si>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</si>
  <si>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</si>
  <si>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</si>
  <si>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</si>
  <si>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</si>
  <si>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</si>
  <si>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</si>
  <si>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</si>
  <si>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</si>
  <si>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</si>
  <si>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</si>
  <si>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</si>
  <si>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</si>
  <si>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</si>
  <si>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</si>
  <si>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</si>
  <si>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</si>
  <si>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</si>
  <si>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</si>
  <si>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</si>
  <si>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</si>
  <si>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</si>
  <si>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</si>
  <si>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</si>
  <si>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</si>
  <si>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</si>
  <si>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</si>
  <si>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</si>
  <si>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</si>
  <si>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</si>
  <si>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</si>
  <si>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</si>
  <si>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</si>
  <si>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</si>
  <si>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</si>
  <si>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</si>
  <si>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</si>
  <si>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</si>
  <si>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</si>
  <si>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</si>
  <si>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</si>
  <si>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</si>
  <si>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</si>
  <si>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</si>
  <si>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</si>
  <si>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</si>
  <si>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</si>
  <si>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</si>
  <si>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</si>
  <si>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</si>
  <si>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</si>
  <si>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</si>
  <si>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</si>
  <si>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</si>
  <si>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</si>
  <si>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</si>
  <si>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</si>
  <si>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</si>
  <si>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</si>
  <si>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</si>
  <si>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</si>
  <si>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</si>
  <si>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</si>
  <si>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</si>
  <si>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</si>
  <si>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</si>
  <si>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</si>
  <si>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</si>
  <si>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</si>
  <si>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</si>
  <si>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</si>
  <si>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</si>
  <si>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</si>
  <si>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</si>
  <si>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</si>
  <si>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</si>
  <si>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</si>
  <si>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</si>
  <si>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</si>
  <si>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</si>
  <si>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</si>
  <si>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</si>
  <si>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</si>
  <si>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</si>
  <si>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</si>
  <si>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</si>
  <si>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</si>
  <si>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</si>
  <si>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</si>
  <si>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</si>
  <si>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</si>
  <si>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</si>
  <si>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</si>
  <si>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</si>
  <si>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</si>
  <si>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</si>
  <si>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</si>
  <si>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</si>
  <si>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</si>
  <si>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</si>
  <si>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</si>
  <si>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</si>
  <si>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</si>
  <si>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</si>
  <si>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</si>
  <si>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</si>
  <si>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</si>
  <si>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</si>
  <si>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</si>
  <si>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</si>
  <si>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</si>
  <si>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</si>
  <si>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</si>
  <si>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</si>
  <si>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</si>
  <si>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</si>
  <si>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</si>
  <si>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</si>
  <si>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</si>
  <si>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</si>
  <si>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</si>
  <si>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</si>
  <si>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</si>
  <si>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</si>
  <si>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</si>
  <si>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</si>
  <si>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</si>
  <si>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</si>
  <si>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</si>
  <si>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</si>
  <si>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</si>
  <si>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</si>
  <si>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</si>
  <si>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</si>
  <si>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</si>
  <si>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</si>
  <si>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</si>
  <si>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</si>
  <si>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</si>
  <si>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</si>
  <si>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</si>
  <si>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</si>
  <si>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</si>
  <si>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</si>
  <si>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</si>
  <si>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</si>
  <si>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</si>
  <si>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</si>
  <si>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</si>
  <si>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</si>
  <si>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</si>
  <si>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</si>
  <si>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</si>
  <si>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</si>
  <si>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</si>
  <si>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</si>
  <si>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</si>
  <si>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</si>
  <si>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</si>
  <si>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</si>
  <si>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</si>
  <si>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</si>
  <si>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</si>
  <si>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</si>
  <si>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</si>
  <si>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</si>
  <si>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</si>
  <si>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</si>
  <si>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</si>
  <si>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</si>
  <si>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</si>
  <si>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</si>
  <si>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</si>
  <si>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</si>
  <si>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</si>
  <si>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</si>
  <si>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</si>
  <si>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</si>
  <si>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</si>
  <si>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</si>
  <si>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</si>
  <si>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</si>
  <si>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</si>
  <si>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</si>
  <si>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</si>
  <si>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</si>
  <si>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</si>
  <si>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</si>
  <si>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</si>
  <si>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</si>
  <si>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</si>
  <si>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</si>
  <si>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</si>
  <si>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</si>
  <si>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</si>
  <si>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</si>
  <si>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</si>
  <si>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</si>
  <si>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</si>
  <si>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</si>
  <si>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</si>
  <si>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</si>
  <si>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</si>
  <si>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</si>
  <si>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</si>
  <si>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</si>
  <si>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</si>
  <si>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</si>
  <si>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</si>
  <si>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</si>
  <si>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</si>
  <si>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</si>
  <si>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</si>
  <si>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</si>
  <si>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</si>
  <si>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</si>
  <si>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</si>
  <si>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</si>
  <si>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</si>
  <si>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</si>
  <si>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</si>
  <si>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</si>
  <si>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</si>
  <si>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</si>
  <si>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</si>
  <si>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</si>
  <si>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</si>
  <si>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</si>
  <si>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</si>
  <si>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</si>
  <si>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</si>
  <si>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</si>
  <si>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</si>
  <si>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</si>
  <si>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</si>
  <si>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</si>
  <si>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</si>
  <si>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</si>
  <si>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</si>
  <si>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</si>
  <si>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</si>
  <si>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</si>
  <si>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</si>
  <si>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</si>
  <si>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</si>
  <si>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</si>
  <si>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</si>
  <si>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</si>
  <si>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</si>
  <si>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</si>
  <si>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</si>
  <si>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</si>
  <si>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</si>
  <si>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</si>
  <si>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</si>
  <si>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</si>
  <si>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</si>
  <si>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</si>
  <si>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</si>
  <si>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</si>
  <si>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</si>
  <si>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</si>
  <si>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</si>
  <si>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</si>
  <si>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</si>
  <si>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</si>
  <si>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</si>
  <si>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</si>
  <si>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</si>
  <si>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</si>
  <si>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</si>
  <si>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</si>
  <si>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</si>
  <si>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</si>
  <si>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</si>
  <si>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</si>
  <si>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</si>
  <si>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</si>
  <si>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</si>
  <si>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</si>
  <si>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</si>
  <si>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</si>
  <si>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</si>
  <si>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</si>
  <si>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</si>
  <si>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</si>
  <si>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</si>
  <si>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</si>
  <si>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</si>
  <si>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</si>
  <si>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</si>
  <si>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</si>
  <si>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</si>
  <si>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</si>
  <si>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</si>
  <si>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</si>
  <si>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</si>
  <si>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</si>
  <si>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</si>
  <si>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</si>
  <si>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</si>
  <si>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</si>
  <si>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</si>
  <si>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</si>
  <si>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</si>
  <si>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</si>
  <si>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</si>
  <si>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</si>
  <si>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</si>
  <si>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</si>
  <si>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</si>
  <si>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</si>
  <si>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</si>
  <si>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</si>
  <si>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</si>
  <si>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</si>
  <si>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</si>
  <si>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</si>
  <si>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</si>
  <si>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</si>
  <si>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</si>
  <si>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</si>
  <si>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</si>
  <si>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</si>
  <si>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</si>
  <si>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</si>
  <si>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</si>
  <si>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</si>
  <si>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</si>
  <si>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</si>
  <si>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</si>
  <si>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</si>
  <si>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</si>
  <si>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</si>
  <si>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</si>
  <si>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</si>
  <si>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</si>
  <si>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</si>
  <si>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</si>
  <si>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</si>
  <si>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</si>
  <si>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</si>
  <si>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</si>
  <si>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</si>
  <si>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</si>
  <si>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</si>
  <si>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</si>
  <si>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</si>
  <si>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</si>
  <si>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</si>
  <si>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</si>
  <si>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</si>
  <si>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</si>
  <si>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</si>
  <si>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</si>
  <si>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</si>
  <si>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</si>
  <si>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</si>
  <si>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</si>
  <si>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</si>
  <si>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</si>
  <si>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</si>
  <si>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</si>
  <si>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</si>
  <si>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</si>
  <si>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</si>
  <si>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</si>
  <si>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</si>
  <si>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</si>
  <si>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</si>
  <si>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</si>
  <si>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</si>
  <si>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</si>
  <si>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</si>
  <si>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</si>
  <si>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</si>
  <si>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</si>
  <si>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</si>
  <si>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</si>
  <si>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</si>
  <si>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</si>
  <si>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</si>
  <si>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</si>
  <si>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</si>
  <si>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</si>
  <si>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</si>
  <si>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</si>
  <si>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</si>
  <si>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</si>
  <si>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</si>
  <si>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</si>
  <si>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</si>
  <si>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</si>
  <si>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</si>
  <si>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</si>
  <si>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</si>
  <si>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</si>
  <si>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</si>
  <si>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</si>
  <si>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</si>
  <si>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</si>
  <si>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</si>
  <si>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</si>
  <si>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</si>
  <si>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</si>
  <si>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</si>
  <si>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</si>
  <si>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</si>
  <si>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</si>
  <si>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</si>
  <si>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</si>
  <si>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</si>
  <si>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</si>
  <si>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</si>
  <si>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</si>
  <si>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</si>
  <si>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</si>
  <si>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</si>
  <si>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</si>
  <si>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</si>
  <si>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</si>
  <si>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</si>
  <si>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</si>
  <si>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</si>
  <si>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</si>
  <si>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</si>
  <si>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</si>
  <si>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</si>
  <si>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</si>
  <si>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</si>
  <si>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</si>
  <si>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</si>
  <si>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</si>
  <si>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</si>
  <si>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</si>
  <si>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</si>
  <si>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</si>
  <si>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</si>
  <si>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</si>
  <si>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</si>
  <si>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</si>
  <si>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</si>
  <si>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</si>
  <si>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</si>
  <si>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</si>
  <si>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</si>
  <si>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</si>
  <si>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</si>
  <si>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</si>
  <si>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</si>
  <si>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</si>
  <si>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</si>
  <si>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</si>
  <si>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</si>
  <si>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</si>
  <si>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</si>
  <si>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</si>
  <si>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</si>
  <si>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</si>
  <si>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</si>
  <si>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</si>
  <si>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</si>
  <si>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</si>
  <si>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</si>
  <si>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</si>
  <si>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</si>
  <si>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</si>
  <si>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</si>
  <si>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</si>
  <si>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</si>
  <si>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</si>
  <si>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</si>
  <si>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</si>
  <si>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</si>
  <si>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</si>
  <si>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</si>
  <si>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</si>
  <si>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</si>
  <si>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</si>
  <si>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</si>
  <si>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</si>
  <si>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</si>
  <si>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</si>
  <si>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</si>
  <si>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</si>
  <si>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</si>
  <si>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</si>
  <si>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</si>
  <si>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</si>
  <si>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</si>
  <si>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</si>
  <si>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</si>
  <si>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</si>
  <si>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</si>
  <si>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</si>
  <si>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</si>
  <si>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</si>
  <si>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</si>
  <si>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</si>
  <si>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</si>
  <si>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</si>
  <si>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</si>
  <si>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</si>
  <si>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</si>
  <si>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</si>
  <si>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</si>
  <si>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</si>
  <si>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</si>
  <si>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</si>
  <si>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</si>
  <si>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</si>
  <si>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</si>
  <si>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</si>
  <si>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</si>
  <si>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</si>
  <si>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</si>
  <si>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</si>
  <si>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</si>
  <si>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</si>
  <si>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</si>
  <si>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</si>
  <si>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</si>
  <si>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</si>
  <si>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</si>
  <si>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</si>
  <si>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</si>
  <si>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</si>
  <si>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</si>
  <si>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</si>
  <si>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</si>
  <si>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</si>
  <si>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</si>
  <si>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</si>
  <si>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</si>
  <si>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</si>
  <si>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</si>
  <si>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</si>
  <si>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</si>
  <si>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</si>
  <si>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</si>
  <si>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</si>
  <si>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</si>
  <si>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</si>
  <si>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</si>
  <si>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</si>
  <si>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</si>
  <si>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</si>
  <si>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</si>
  <si>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</si>
  <si>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</si>
  <si>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</si>
  <si>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</si>
  <si>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</si>
  <si>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</si>
  <si>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</si>
  <si>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</si>
  <si>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</si>
  <si>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</si>
  <si>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</si>
  <si>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</si>
  <si>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</si>
  <si>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</si>
  <si>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</si>
  <si>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</si>
  <si>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</si>
  <si>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</si>
  <si>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</si>
  <si>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</si>
  <si>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</si>
  <si>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</si>
  <si>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</si>
  <si>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</si>
  <si>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</si>
  <si>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</si>
  <si>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</si>
  <si>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</si>
  <si>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</si>
  <si>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</si>
  <si>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</si>
  <si>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</si>
  <si>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</si>
  <si>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</si>
  <si>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</si>
  <si>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</si>
  <si>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</si>
  <si>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</si>
  <si>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</si>
  <si>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</si>
  <si>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</si>
  <si>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</si>
  <si>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</si>
  <si>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</si>
  <si>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</si>
  <si>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</si>
  <si>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</si>
  <si>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</si>
  <si>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</si>
  <si>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</si>
  <si>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</si>
  <si>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</si>
  <si>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</si>
  <si>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</si>
  <si>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</si>
  <si>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</si>
  <si>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</si>
  <si>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</si>
  <si>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</si>
  <si>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</si>
  <si>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</si>
  <si>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</si>
  <si>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</si>
  <si>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</si>
  <si>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</si>
  <si>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</si>
  <si>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</si>
  <si>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</si>
  <si>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</si>
  <si>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</si>
  <si>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</si>
  <si>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</si>
  <si>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</si>
  <si>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</si>
  <si>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</si>
  <si>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</si>
  <si>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</si>
  <si>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</si>
  <si>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</si>
  <si>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</si>
  <si>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</si>
  <si>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</si>
  <si>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</si>
  <si>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</si>
  <si>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</si>
  <si>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</si>
  <si>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</si>
  <si>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</si>
  <si>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</si>
  <si>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</si>
  <si>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</si>
  <si>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</si>
  <si>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</si>
  <si>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</si>
  <si>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</si>
  <si>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</si>
  <si>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</si>
  <si>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</si>
  <si>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</si>
  <si>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</si>
  <si>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</si>
  <si>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</si>
  <si>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</si>
  <si>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</si>
  <si>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</si>
  <si>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</si>
  <si>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</si>
  <si>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</si>
  <si>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</si>
  <si>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</si>
  <si>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</si>
  <si>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</si>
  <si>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</si>
  <si>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</si>
  <si>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</si>
  <si>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</si>
  <si>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</si>
  <si>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</si>
  <si>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</si>
  <si>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</si>
  <si>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</si>
  <si>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</si>
  <si>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</si>
  <si>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</si>
  <si>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</si>
  <si>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</si>
  <si>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</si>
  <si>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</si>
  <si>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</si>
  <si>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</si>
  <si>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</si>
  <si>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</si>
  <si>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</si>
  <si>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</si>
  <si>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</si>
  <si>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</si>
  <si>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</si>
  <si>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</si>
  <si>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</si>
  <si>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</si>
  <si>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</si>
  <si>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</si>
  <si>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</si>
  <si>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</si>
  <si>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</si>
  <si>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</si>
  <si>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</si>
  <si>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</si>
  <si>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</si>
  <si>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</si>
  <si>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</si>
  <si>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</si>
  <si>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</si>
  <si>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</si>
  <si>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</si>
  <si>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</si>
  <si>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</si>
  <si>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</si>
  <si>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</si>
  <si>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</si>
  <si>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</si>
  <si>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</si>
  <si>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</si>
  <si>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</si>
  <si>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</si>
  <si>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</si>
  <si>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</si>
  <si>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</si>
  <si>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</si>
  <si>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</si>
  <si>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</si>
  <si>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</si>
  <si>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</si>
  <si>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</si>
  <si>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</si>
  <si>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</si>
  <si>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</si>
  <si>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</si>
  <si>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</si>
  <si>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</si>
  <si>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</si>
  <si>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</si>
  <si>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</si>
  <si>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</si>
  <si>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</si>
  <si>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</si>
  <si>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</si>
  <si>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</si>
  <si>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</si>
  <si>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</si>
  <si>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</si>
  <si>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</si>
  <si>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</si>
  <si>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</si>
  <si>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</si>
  <si>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</si>
  <si>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</si>
  <si>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</si>
  <si>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</si>
  <si>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</si>
  <si>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</si>
  <si>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</si>
  <si>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</si>
  <si>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</si>
  <si>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</si>
  <si>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</si>
  <si>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</si>
  <si>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</si>
  <si>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</si>
  <si>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</si>
  <si>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</si>
  <si>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</si>
  <si>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</si>
  <si>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</si>
  <si>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</si>
  <si>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</si>
  <si>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</si>
  <si>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</si>
  <si>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</si>
  <si>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</si>
  <si>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</si>
  <si>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</si>
  <si>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</si>
  <si>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</si>
  <si>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</si>
  <si>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</si>
  <si>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</si>
  <si>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</si>
  <si>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</si>
  <si>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</si>
  <si>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</si>
  <si>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</si>
  <si>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</si>
  <si>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</si>
  <si>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</si>
  <si>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</si>
  <si>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</si>
  <si>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</si>
  <si>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</si>
  <si>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</si>
  <si>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</si>
  <si>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</si>
  <si>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</si>
  <si>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</si>
  <si>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</si>
  <si>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</si>
  <si>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</si>
  <si>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</si>
  <si>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</si>
  <si>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</si>
  <si>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</si>
  <si>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</si>
  <si>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</si>
  <si>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</si>
  <si>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</si>
  <si>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</si>
  <si>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</si>
  <si>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</si>
  <si>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</si>
  <si>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</si>
  <si>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</si>
  <si>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</si>
  <si>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</si>
  <si>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</si>
  <si>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</si>
  <si>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</si>
  <si>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</si>
  <si>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</si>
  <si>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</si>
  <si>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</si>
  <si>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</si>
  <si>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</si>
  <si>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</si>
  <si>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</si>
  <si>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</si>
  <si>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</si>
  <si>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</si>
  <si>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</si>
  <si>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</si>
  <si>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</si>
  <si>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</si>
  <si>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</si>
  <si>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</si>
  <si>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</si>
  <si>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</si>
  <si>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</si>
  <si>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</si>
  <si>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</si>
  <si>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</si>
  <si>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</si>
  <si>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</si>
  <si>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</si>
  <si>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</si>
  <si>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</si>
  <si>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</si>
  <si>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</si>
  <si>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</si>
  <si>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</si>
  <si>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</si>
  <si>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</si>
  <si>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</si>
  <si>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</si>
  <si>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</si>
  <si>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</si>
  <si>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</si>
  <si>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</si>
  <si>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</si>
  <si>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</si>
  <si>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</si>
  <si>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</si>
  <si>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</si>
  <si>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</si>
  <si>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</si>
  <si>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</si>
  <si>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</si>
  <si>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</si>
  <si>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</si>
  <si>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</si>
  <si>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</si>
  <si>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</si>
  <si>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</si>
  <si>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</si>
  <si>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</si>
  <si>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</si>
  <si>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</si>
  <si>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</si>
  <si>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</si>
  <si>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</si>
  <si>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</si>
  <si>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</si>
  <si>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</si>
  <si>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</si>
  <si>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</si>
  <si>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</si>
  <si>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</si>
  <si>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</si>
  <si>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</si>
  <si>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</si>
  <si>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</si>
  <si>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</si>
  <si>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</si>
  <si>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</si>
  <si>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</si>
  <si>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</si>
  <si>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</si>
  <si>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</si>
  <si>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</si>
  <si>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</si>
  <si>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</si>
  <si>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</si>
  <si>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</si>
  <si>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</si>
  <si>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</si>
  <si>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</si>
  <si>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</si>
  <si>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</si>
  <si>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</si>
  <si>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</si>
  <si>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</si>
  <si>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</si>
  <si>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</si>
  <si>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</si>
  <si>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</si>
  <si>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</si>
  <si>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</si>
  <si>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</si>
  <si>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</si>
  <si>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</si>
  <si>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</si>
  <si>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</si>
  <si>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</si>
  <si>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</si>
  <si>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</si>
  <si>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</si>
  <si>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</si>
  <si>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</si>
  <si>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</si>
  <si>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</si>
  <si>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</si>
  <si>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</si>
  <si>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</si>
  <si>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</si>
  <si>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</si>
  <si>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</si>
  <si>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</si>
  <si>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</si>
  <si>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</si>
  <si>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</si>
  <si>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</si>
  <si>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</si>
  <si>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</si>
  <si>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</si>
  <si>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</si>
  <si>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</si>
  <si>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</si>
  <si>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</si>
  <si>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</si>
  <si>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</si>
  <si>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</si>
  <si>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</si>
  <si>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</si>
  <si>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</si>
  <si>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</si>
  <si>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</si>
  <si>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</si>
  <si>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</si>
  <si>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</si>
  <si>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</si>
  <si>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</si>
  <si>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</si>
  <si>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</si>
  <si>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</si>
  <si>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</si>
  <si>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</si>
  <si>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</si>
  <si>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</si>
  <si>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</si>
  <si>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</si>
  <si>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</si>
  <si>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</si>
  <si>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</si>
  <si>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</si>
  <si>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</si>
  <si>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</si>
  <si>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</si>
  <si>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</si>
  <si>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</si>
  <si>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</si>
  <si>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</si>
  <si>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</si>
  <si>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</si>
  <si>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</si>
  <si>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</si>
  <si>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</si>
  <si>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</si>
  <si>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</si>
  <si>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</si>
  <si>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</si>
  <si>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</si>
  <si>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</si>
  <si>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</si>
  <si>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</si>
  <si>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</si>
  <si>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</si>
  <si>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</si>
  <si>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</si>
  <si>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</si>
  <si>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</si>
  <si>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</si>
  <si>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</si>
  <si>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</si>
  <si>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</si>
  <si>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</si>
  <si>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</si>
  <si>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</si>
  <si>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</si>
  <si>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</si>
  <si>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</si>
  <si>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</si>
  <si>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</si>
  <si>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</si>
  <si>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</si>
  <si>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</si>
  <si>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</si>
  <si>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</si>
  <si>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</si>
  <si>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</si>
  <si>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</si>
  <si>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</si>
  <si>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</si>
  <si>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</si>
  <si>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</si>
  <si>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</si>
  <si>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</si>
  <si>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</si>
  <si>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</si>
  <si>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</si>
  <si>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</si>
  <si>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</si>
  <si>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</si>
  <si>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</si>
  <si>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</si>
  <si>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</si>
  <si>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</si>
  <si>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</si>
  <si>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</si>
  <si>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</si>
  <si>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</si>
  <si>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</si>
  <si>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</si>
  <si>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</si>
  <si>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</si>
  <si>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</si>
  <si>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</si>
  <si>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</si>
  <si>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</si>
  <si>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</si>
  <si>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</si>
  <si>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</si>
  <si>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</si>
  <si>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</si>
  <si>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</si>
  <si>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</si>
  <si>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</si>
  <si>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</si>
  <si>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</si>
  <si>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</si>
  <si>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</si>
  <si>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</si>
  <si>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</si>
  <si>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</si>
  <si>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</si>
  <si>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</si>
  <si>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</si>
  <si>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</si>
  <si>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</si>
  <si>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</si>
  <si>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</si>
  <si>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</si>
  <si>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</si>
  <si>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</si>
  <si>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</si>
  <si>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</si>
  <si>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</si>
  <si>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</si>
  <si>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</si>
  <si>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</si>
  <si>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</si>
  <si>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</si>
  <si>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</si>
  <si>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</si>
  <si>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</si>
  <si>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</si>
  <si>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</si>
  <si>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</si>
  <si>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</si>
  <si>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</si>
  <si>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</si>
  <si>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</si>
  <si>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</si>
  <si>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</si>
  <si>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</si>
  <si>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</si>
  <si>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</si>
  <si>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</si>
  <si>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</si>
  <si>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</si>
  <si>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</si>
  <si>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</si>
  <si>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</si>
  <si>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</si>
  <si>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</si>
  <si>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</si>
  <si>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</si>
  <si>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</si>
  <si>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</si>
  <si>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</si>
  <si>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</si>
  <si>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</si>
  <si>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</si>
  <si>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</si>
  <si>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</si>
  <si>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</si>
  <si>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</si>
  <si>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</si>
  <si>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</si>
  <si>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</si>
  <si>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</si>
  <si>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</si>
  <si>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</si>
  <si>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</si>
  <si>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</si>
  <si>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</si>
  <si>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</si>
  <si>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</si>
  <si>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</si>
  <si>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</si>
  <si>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</si>
  <si>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</si>
  <si>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</si>
  <si>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</si>
  <si>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</si>
  <si>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</si>
  <si>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</si>
  <si>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</si>
  <si>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</si>
  <si>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</si>
  <si>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</si>
  <si>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</si>
  <si>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</si>
  <si>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</si>
  <si>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</si>
  <si>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</si>
  <si>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</si>
  <si>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</si>
  <si>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</si>
  <si>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</si>
  <si>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</si>
  <si>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</si>
  <si>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</si>
  <si>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</si>
  <si>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</si>
  <si>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</si>
  <si>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</si>
  <si>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</si>
  <si>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</si>
  <si>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</si>
  <si>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</si>
  <si>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</si>
  <si>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</si>
  <si>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</si>
  <si>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</si>
  <si>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</si>
  <si>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</si>
  <si>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</si>
  <si>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</si>
  <si>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</si>
  <si>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</si>
  <si>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</si>
  <si>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</si>
  <si>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</si>
  <si>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</si>
  <si>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</si>
  <si>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</si>
  <si>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</si>
  <si>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</si>
  <si>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</si>
  <si>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</si>
  <si>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</si>
  <si>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</si>
  <si>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</si>
  <si>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</si>
  <si>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</si>
  <si>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</si>
  <si>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</si>
  <si>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</si>
  <si>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</si>
  <si>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</si>
  <si>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</si>
  <si>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</si>
  <si>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</si>
  <si>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</si>
  <si>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</si>
  <si>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</si>
  <si>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</si>
  <si>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</si>
  <si>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</si>
  <si>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</si>
  <si>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</si>
  <si>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</si>
  <si>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</si>
  <si>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</si>
  <si>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</si>
  <si>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</si>
  <si>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</si>
  <si>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</si>
  <si>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</si>
  <si>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</si>
  <si>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</si>
  <si>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</si>
  <si>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</si>
  <si>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</si>
  <si>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</si>
  <si>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</si>
  <si>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</si>
  <si>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</si>
  <si>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</si>
  <si>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</si>
  <si>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</si>
  <si>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</si>
  <si>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</si>
  <si>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</si>
  <si>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</si>
  <si>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</si>
  <si>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</si>
  <si>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</si>
  <si>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</si>
  <si>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</si>
  <si>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</si>
  <si>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</si>
  <si>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</si>
  <si>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</si>
  <si>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</si>
  <si>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</si>
  <si>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</si>
  <si>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</si>
  <si>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</si>
  <si>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</si>
  <si>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</si>
  <si>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</si>
  <si>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</si>
  <si>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</si>
  <si>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</si>
  <si>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</si>
  <si>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</si>
  <si>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</si>
  <si>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</si>
  <si>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</si>
  <si>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</si>
  <si>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</si>
  <si>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</si>
  <si>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</si>
  <si>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</si>
  <si>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</si>
  <si>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</si>
  <si>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</si>
  <si>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</si>
  <si>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</si>
  <si>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</si>
  <si>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</si>
  <si>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</si>
  <si>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</si>
  <si>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</si>
  <si>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</si>
  <si>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</si>
  <si>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</si>
  <si>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</si>
  <si>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</si>
  <si>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</si>
  <si>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</si>
  <si>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</si>
  <si>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</si>
  <si>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</si>
  <si>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</si>
  <si>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</si>
  <si>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</si>
  <si>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</si>
  <si>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</si>
  <si>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</si>
  <si>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</si>
  <si>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</si>
  <si>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</si>
  <si>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</si>
  <si>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</si>
  <si>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</si>
  <si>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</si>
  <si>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</si>
  <si>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</si>
  <si>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</si>
  <si>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</si>
  <si>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</si>
  <si>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</si>
  <si>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</si>
  <si>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</si>
  <si>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</si>
  <si>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</si>
  <si>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</si>
  <si>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</si>
  <si>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</si>
  <si>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</si>
  <si>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</si>
  <si>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</si>
  <si>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</si>
  <si>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</si>
  <si>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</si>
  <si>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</si>
  <si>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</si>
  <si>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</si>
  <si>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</si>
  <si>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</si>
  <si>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</si>
  <si>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</si>
  <si>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</si>
  <si>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</si>
  <si>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</si>
  <si>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</si>
  <si>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</si>
  <si>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</si>
  <si>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</si>
  <si>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</si>
  <si>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</si>
  <si>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</si>
  <si>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</si>
  <si>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</si>
  <si>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</si>
  <si>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</si>
  <si>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</si>
  <si>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</si>
  <si>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</si>
  <si>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</si>
  <si>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</si>
  <si>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</si>
  <si>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</si>
  <si>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</si>
  <si>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</si>
  <si>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</si>
  <si>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</si>
  <si>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</si>
  <si>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</si>
  <si>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</si>
  <si>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</si>
  <si>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</si>
  <si>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</si>
  <si>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</si>
  <si>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</si>
  <si>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</si>
  <si>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</si>
  <si>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</si>
  <si>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</si>
  <si>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</si>
  <si>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</si>
  <si>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</si>
  <si>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</si>
  <si>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</si>
  <si>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</si>
  <si>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</si>
  <si>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</si>
  <si>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</si>
  <si>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</si>
  <si>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</si>
  <si>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</si>
  <si>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</si>
  <si>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</si>
  <si>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</si>
  <si>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</si>
  <si>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</si>
  <si>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</si>
  <si>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</si>
  <si>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</si>
  <si>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</si>
  <si>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</si>
  <si>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</si>
  <si>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</si>
  <si>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</si>
  <si>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</si>
  <si>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</si>
  <si>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</si>
  <si>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</si>
  <si>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</si>
  <si>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</si>
  <si>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</si>
  <si>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</si>
  <si>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</si>
  <si>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</si>
  <si>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</si>
  <si>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</si>
  <si>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</si>
  <si>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</si>
  <si>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</si>
  <si>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</si>
  <si>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</si>
  <si>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</si>
  <si>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</si>
  <si>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</si>
  <si>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</si>
  <si>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</si>
  <si>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</si>
  <si>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</si>
  <si>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</si>
  <si>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</si>
  <si>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</si>
  <si>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</si>
  <si>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</si>
  <si>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</si>
  <si>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</si>
  <si>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</si>
  <si>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</si>
  <si>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</si>
  <si>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</si>
  <si>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</si>
  <si>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</si>
  <si>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</si>
  <si>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</si>
  <si>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</si>
  <si>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</si>
  <si>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</si>
  <si>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</si>
  <si>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</si>
  <si>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</si>
  <si>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</si>
  <si>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</si>
  <si>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</si>
  <si>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</si>
  <si>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</si>
  <si>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</si>
  <si>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</si>
  <si>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</si>
  <si>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</si>
  <si>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</si>
  <si>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</si>
  <si>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</si>
  <si>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</si>
  <si>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</si>
  <si>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</si>
  <si>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</si>
  <si>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</si>
  <si>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</si>
  <si>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</si>
  <si>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</si>
  <si>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</si>
  <si>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</si>
  <si>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</si>
  <si>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</si>
  <si>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</si>
  <si>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</si>
  <si>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</si>
  <si>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</si>
  <si>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</si>
  <si>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</si>
  <si>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</si>
  <si>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</si>
  <si>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</si>
  <si>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</si>
  <si>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</si>
  <si>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</si>
  <si>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</si>
  <si>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</si>
  <si>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</si>
  <si>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</si>
  <si>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</si>
  <si>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</si>
  <si>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</si>
  <si>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</si>
  <si>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</si>
  <si>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</si>
  <si>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</si>
  <si>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</si>
  <si>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</si>
  <si>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</si>
  <si>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</si>
  <si>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</si>
  <si>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</si>
  <si>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</si>
  <si>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</si>
  <si>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</si>
  <si>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</si>
  <si>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</si>
  <si>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</si>
  <si>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</si>
  <si>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</si>
  <si>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</si>
  <si>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</si>
  <si>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</si>
  <si>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</si>
  <si>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</si>
  <si>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</si>
  <si>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</si>
  <si>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</si>
  <si>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</si>
  <si>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</si>
  <si>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</si>
  <si>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</si>
  <si>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</si>
  <si>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</si>
  <si>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</si>
  <si>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</si>
  <si>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</si>
  <si>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</si>
  <si>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</si>
  <si>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</si>
  <si>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</si>
  <si>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</si>
  <si>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</si>
  <si>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</si>
  <si>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</si>
  <si>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</si>
  <si>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</si>
  <si>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</si>
  <si>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</si>
  <si>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</si>
  <si>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</si>
  <si>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</si>
  <si>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</si>
  <si>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</si>
  <si>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</si>
  <si>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</si>
  <si>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</si>
  <si>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</si>
  <si>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</si>
  <si>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</si>
  <si>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</si>
  <si>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</si>
  <si>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</si>
  <si>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</si>
  <si>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</si>
  <si>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</si>
  <si>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</si>
  <si>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</si>
  <si>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</si>
  <si>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</si>
  <si>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</si>
  <si>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</si>
  <si>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</si>
  <si>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</si>
  <si>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</si>
  <si>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</si>
  <si>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</si>
  <si>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</si>
  <si>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</si>
  <si>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</si>
  <si>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</si>
  <si>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</si>
  <si>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</si>
  <si>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</si>
  <si>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</si>
  <si>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</si>
  <si>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</si>
  <si>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</si>
  <si>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</si>
  <si>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</si>
  <si>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</si>
  <si>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</si>
  <si>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</si>
  <si>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</si>
  <si>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</si>
  <si>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</si>
  <si>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</si>
  <si>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</si>
  <si>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</si>
  <si>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</si>
  <si>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</si>
  <si>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</si>
  <si>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</si>
  <si>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</si>
  <si>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</si>
  <si>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</si>
  <si>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</si>
  <si>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</si>
  <si>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</si>
  <si>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</si>
  <si>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</si>
  <si>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</si>
  <si>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</si>
  <si>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</si>
  <si>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</si>
  <si>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</si>
  <si>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</si>
  <si>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</si>
  <si>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</si>
  <si>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</si>
  <si>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</si>
  <si>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</si>
  <si>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</si>
  <si>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</si>
  <si>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</si>
  <si>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</si>
  <si>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</si>
  <si>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</si>
  <si>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</si>
  <si>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</si>
  <si>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</si>
  <si>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</si>
  <si>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</si>
  <si>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</si>
  <si>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</si>
  <si>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</si>
  <si>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</si>
  <si>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</si>
  <si>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</si>
  <si>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</si>
  <si>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</si>
  <si>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</si>
  <si>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</si>
  <si>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</si>
  <si>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</si>
  <si>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</si>
  <si>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</si>
  <si>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</si>
  <si>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</si>
  <si>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</si>
  <si>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</si>
  <si>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</si>
  <si>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</si>
  <si>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</si>
  <si>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</si>
  <si>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</si>
  <si>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</si>
  <si>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</si>
  <si>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</si>
  <si>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</si>
  <si>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</si>
  <si>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</si>
  <si>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</si>
  <si>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</si>
  <si>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</si>
  <si>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</si>
  <si>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</si>
  <si>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</si>
  <si>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</si>
  <si>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</si>
  <si>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</si>
  <si>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</si>
  <si>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</si>
  <si>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</si>
  <si>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</si>
  <si>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</si>
  <si>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</si>
  <si>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</si>
  <si>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</si>
  <si>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</si>
  <si>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</si>
  <si>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</si>
  <si>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</si>
  <si>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</si>
  <si>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</si>
  <si>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</si>
  <si>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</si>
  <si>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</si>
  <si>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</si>
  <si>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</si>
  <si>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</si>
  <si>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</si>
  <si>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</si>
  <si>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</si>
  <si>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</si>
  <si>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</si>
  <si>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</si>
  <si>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</si>
  <si>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</si>
  <si>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</si>
  <si>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</si>
  <si>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</si>
  <si>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</si>
  <si>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</si>
  <si>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</si>
  <si>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</si>
  <si>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</si>
  <si>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</si>
  <si>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</si>
  <si>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</si>
  <si>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</si>
  <si>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</si>
  <si>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</si>
  <si>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</si>
  <si>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</si>
  <si>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</si>
  <si>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</si>
  <si>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</si>
  <si>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</si>
  <si>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</si>
  <si>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</si>
  <si>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</si>
  <si>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</si>
  <si>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</si>
  <si>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</si>
  <si>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</si>
  <si>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</si>
  <si>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</si>
  <si>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</si>
  <si>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</si>
  <si>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</si>
  <si>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</si>
  <si>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</si>
  <si>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</si>
  <si>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</si>
  <si>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</si>
  <si>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</si>
  <si>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</si>
  <si>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</si>
  <si>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</si>
  <si>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</si>
  <si>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</si>
  <si>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</si>
  <si>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</si>
  <si>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</si>
  <si>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</si>
  <si>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</si>
  <si>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</si>
  <si>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</si>
  <si>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</si>
  <si>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</si>
  <si>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</si>
  <si>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</si>
  <si>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</si>
  <si>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</si>
  <si>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</si>
  <si>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</si>
  <si>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</si>
  <si>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</si>
  <si>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</si>
  <si>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</si>
  <si>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</si>
  <si>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</si>
  <si>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</si>
  <si>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</si>
  <si>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</si>
  <si>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</si>
  <si>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</si>
  <si>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</si>
  <si>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</si>
  <si>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</si>
  <si>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</si>
  <si>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</si>
  <si>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</si>
  <si>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</si>
  <si>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</si>
  <si>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</si>
  <si>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</si>
  <si>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</si>
  <si>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</si>
  <si>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</si>
  <si>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</si>
  <si>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</si>
  <si>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</si>
  <si>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</si>
  <si>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</si>
  <si>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</si>
  <si>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</si>
  <si>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</si>
  <si>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</si>
  <si>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</si>
  <si>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</si>
  <si>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</si>
  <si>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</si>
  <si>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</si>
  <si>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</si>
  <si>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</si>
  <si>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</si>
  <si>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</si>
  <si>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</si>
  <si>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</si>
  <si>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</si>
  <si>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</si>
  <si>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</si>
  <si>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</si>
  <si>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</si>
  <si>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</si>
  <si>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</si>
  <si>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</si>
  <si>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</si>
  <si>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</si>
  <si>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</si>
  <si>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</si>
  <si>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</si>
  <si>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</si>
  <si>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</si>
  <si>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</si>
  <si>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</si>
  <si>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</si>
  <si>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</si>
  <si>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</si>
  <si>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</si>
  <si>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</si>
  <si>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</si>
  <si>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</si>
  <si>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</si>
  <si>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</si>
  <si>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</si>
  <si>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</si>
  <si>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</si>
  <si>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</si>
  <si>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</si>
  <si>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</si>
  <si>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</si>
  <si>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</si>
  <si>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</si>
  <si>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</si>
  <si>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</si>
  <si>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</si>
  <si>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</si>
  <si>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</si>
  <si>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</si>
  <si>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</si>
  <si>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</si>
  <si>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</si>
  <si>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</si>
  <si>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</si>
  <si>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</si>
  <si>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</si>
  <si>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</si>
  <si>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</si>
  <si>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</si>
  <si>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</si>
  <si>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</si>
  <si>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</si>
  <si>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</si>
  <si>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</si>
  <si>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</si>
  <si>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</si>
  <si>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</si>
  <si>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</si>
  <si>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</si>
  <si>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</si>
  <si>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</si>
  <si>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</si>
  <si>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</si>
  <si>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</si>
  <si>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</si>
  <si>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</si>
  <si>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</si>
  <si>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</si>
  <si>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</si>
  <si>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</si>
  <si>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</si>
  <si>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</si>
  <si>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</si>
  <si>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</si>
  <si>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</si>
  <si>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</si>
  <si>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</si>
  <si>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</si>
  <si>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</si>
  <si>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</si>
  <si>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</si>
  <si>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</si>
  <si>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</si>
  <si>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</si>
  <si>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</si>
  <si>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</si>
  <si>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</si>
  <si>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</si>
  <si>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</si>
  <si>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</si>
  <si>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</si>
  <si>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</si>
  <si>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</si>
  <si>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</si>
  <si>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</si>
  <si>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</si>
  <si>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</si>
  <si>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</si>
  <si>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</si>
  <si>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</si>
  <si>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</si>
  <si>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</si>
  <si>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</si>
  <si>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</si>
  <si>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</si>
  <si>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</si>
  <si>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</si>
  <si>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</si>
  <si>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</si>
  <si>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</si>
  <si>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</si>
  <si>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</si>
  <si>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</si>
  <si>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</si>
  <si>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</si>
  <si>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</si>
  <si>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</si>
  <si>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</si>
  <si>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</si>
  <si>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</si>
  <si>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</si>
  <si>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</si>
  <si>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</si>
  <si>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</si>
  <si>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</si>
  <si>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</si>
  <si>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</si>
  <si>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</si>
  <si>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</si>
  <si>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</si>
  <si>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</si>
  <si>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</si>
  <si>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</si>
  <si>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</si>
  <si>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</si>
  <si>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</si>
  <si>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</si>
  <si>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</si>
  <si>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</si>
  <si>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</si>
  <si>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</si>
  <si>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</si>
  <si>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</si>
  <si>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</si>
  <si>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</si>
  <si>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</si>
  <si>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</si>
  <si>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</si>
  <si>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</si>
  <si>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</si>
  <si>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</si>
  <si>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</si>
  <si>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</si>
  <si>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</si>
  <si>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</si>
  <si>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</si>
  <si>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</si>
  <si>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</si>
  <si>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</si>
  <si>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</si>
  <si>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</si>
  <si>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</si>
  <si>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</si>
  <si>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</si>
  <si>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</si>
  <si>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</si>
  <si>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</si>
  <si>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</si>
  <si>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</si>
  <si>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</si>
  <si>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</si>
  <si>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</si>
  <si>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</si>
  <si>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</si>
  <si>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</si>
  <si>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</si>
  <si>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</si>
  <si>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</si>
  <si>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</si>
  <si>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</si>
  <si>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</si>
  <si>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</si>
  <si>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</si>
  <si>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</si>
  <si>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</si>
  <si>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</si>
  <si>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</si>
  <si>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</si>
  <si>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</si>
  <si>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</si>
  <si>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</si>
  <si>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</si>
  <si>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</si>
  <si>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</si>
  <si>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</si>
  <si>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</si>
  <si>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</si>
  <si>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</si>
  <si>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</si>
  <si>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</si>
  <si>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</si>
  <si>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</si>
  <si>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</si>
  <si>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</si>
  <si>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</si>
  <si>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</si>
  <si>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</si>
  <si>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</si>
  <si>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</si>
  <si>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</si>
  <si>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</si>
  <si>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</si>
  <si>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</si>
  <si>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</si>
  <si>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</si>
  <si>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</si>
  <si>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</si>
  <si>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</si>
  <si>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</si>
  <si>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</si>
  <si>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</si>
  <si>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</si>
  <si>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</si>
  <si>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</si>
  <si>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</si>
  <si>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</si>
  <si>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</si>
  <si>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</si>
  <si>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</si>
  <si>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</si>
  <si>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</si>
  <si>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</si>
  <si>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</si>
  <si>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</si>
  <si>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</si>
  <si>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</si>
  <si>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</si>
  <si>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</si>
  <si>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</si>
  <si>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</si>
  <si>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</si>
  <si>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</si>
  <si>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</si>
  <si>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</si>
  <si>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</si>
  <si>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</si>
  <si>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</si>
  <si>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</si>
  <si>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</si>
  <si>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</si>
  <si>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</si>
  <si>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</si>
  <si>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</si>
  <si>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</si>
  <si>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</si>
  <si>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</si>
  <si>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</si>
  <si>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</si>
  <si>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</si>
  <si>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</si>
  <si>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</si>
  <si>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</si>
  <si>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</si>
  <si>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</si>
  <si>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</si>
  <si>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</si>
  <si>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</si>
  <si>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</si>
  <si>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</si>
  <si>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</si>
  <si>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</si>
  <si>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</si>
  <si>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</si>
  <si>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</si>
  <si>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</si>
  <si>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</si>
  <si>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</si>
  <si>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</si>
  <si>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</si>
  <si>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</si>
  <si>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</si>
  <si>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</si>
  <si>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</si>
  <si>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</si>
  <si>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</si>
  <si>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</si>
  <si>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</si>
  <si>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</si>
  <si>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</si>
  <si>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</si>
  <si>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</si>
  <si>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</si>
  <si>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</si>
  <si>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</si>
  <si>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</si>
  <si>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</si>
  <si>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</si>
  <si>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</si>
  <si>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</si>
  <si>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</si>
  <si>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</si>
  <si>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</si>
  <si>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</si>
  <si>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</si>
  <si>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</si>
  <si>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</si>
  <si>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</si>
  <si>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</si>
  <si>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</si>
  <si>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</si>
  <si>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</si>
  <si>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</si>
  <si>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</si>
  <si>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</si>
  <si>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</si>
  <si>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</si>
  <si>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</si>
  <si>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</si>
  <si>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</si>
  <si>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</si>
  <si>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</si>
  <si>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</si>
  <si>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</si>
  <si>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</si>
  <si>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</si>
  <si>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</si>
  <si>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</si>
  <si>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</si>
  <si>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</si>
  <si>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</si>
  <si>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</si>
  <si>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</si>
  <si>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</si>
  <si>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</si>
  <si>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</si>
  <si>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</si>
  <si>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</si>
  <si>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</si>
  <si>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</si>
  <si>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</si>
  <si>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</si>
  <si>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</si>
  <si>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</si>
  <si>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</si>
  <si>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</si>
  <si>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</si>
  <si>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</si>
  <si>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</si>
  <si>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</si>
  <si>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</si>
  <si>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</si>
  <si>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</si>
  <si>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</si>
  <si>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</si>
  <si>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</si>
  <si>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</si>
  <si>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</si>
  <si>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</si>
  <si>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</si>
  <si>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</si>
  <si>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</si>
  <si>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</si>
  <si>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</si>
  <si>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</si>
  <si>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</si>
  <si>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</si>
  <si>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</si>
  <si>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</si>
  <si>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</si>
  <si>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</si>
  <si>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</si>
  <si>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</si>
  <si>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</si>
  <si>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</si>
  <si>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</si>
  <si>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</si>
  <si>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</si>
  <si>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</si>
  <si>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</si>
  <si>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</si>
  <si>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</si>
  <si>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</si>
  <si>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</si>
  <si>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</si>
  <si>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</si>
  <si>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</si>
  <si>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</si>
  <si>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</si>
  <si>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</si>
  <si>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</si>
  <si>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</si>
  <si>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</si>
  <si>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</si>
  <si>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</si>
  <si>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</si>
  <si>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</si>
  <si>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</si>
  <si>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</si>
  <si>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</si>
  <si>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</si>
  <si>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</si>
  <si>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</si>
  <si>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</si>
  <si>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</si>
  <si>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</si>
  <si>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</si>
  <si>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</si>
  <si>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</si>
  <si>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</si>
  <si>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</si>
  <si>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</si>
  <si>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</si>
  <si>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</si>
  <si>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</si>
  <si>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</si>
  <si>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</si>
  <si>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</si>
  <si>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</si>
  <si>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</si>
  <si>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</si>
  <si>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</si>
  <si>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</si>
  <si>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</si>
  <si>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</si>
  <si>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</si>
  <si>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</si>
  <si>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</si>
  <si>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</si>
  <si>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</si>
  <si>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</si>
  <si>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</si>
  <si>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</si>
  <si>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</si>
  <si>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</si>
  <si>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</si>
  <si>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</si>
  <si>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</si>
  <si>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</si>
  <si>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</si>
  <si>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</si>
  <si>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</si>
  <si>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</si>
  <si>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</si>
  <si>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</si>
  <si>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</si>
  <si>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</si>
  <si>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</si>
  <si>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</si>
  <si>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</si>
  <si>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</si>
  <si>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</si>
  <si>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</si>
  <si>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</si>
  <si>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</si>
  <si>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</si>
  <si>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</si>
  <si>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</si>
  <si>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</si>
  <si>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</si>
  <si>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</si>
  <si>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</si>
  <si>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</si>
  <si>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</si>
  <si>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</si>
  <si>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</si>
  <si>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</si>
  <si>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</si>
  <si>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</si>
  <si>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</si>
  <si>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</si>
  <si>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</si>
  <si>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</si>
  <si>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</si>
  <si>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</si>
  <si>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</si>
  <si>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</si>
  <si>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</si>
  <si>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</si>
  <si>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</si>
  <si>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</si>
  <si>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</si>
  <si>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</si>
  <si>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</si>
  <si>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</si>
  <si>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</si>
  <si>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</si>
  <si>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</si>
  <si>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</si>
  <si>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</si>
  <si>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</si>
  <si>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</si>
  <si>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</si>
  <si>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</si>
  <si>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</si>
  <si>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</si>
  <si>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</si>
  <si>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</si>
  <si>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</si>
  <si>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</si>
  <si>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</si>
  <si>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</si>
  <si>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</si>
  <si>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</si>
  <si>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</si>
  <si>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</si>
  <si>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</si>
  <si>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</si>
  <si>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</si>
  <si>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</si>
  <si>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</si>
  <si>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</si>
  <si>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</si>
  <si>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</si>
  <si>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</si>
  <si>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</si>
  <si>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</si>
  <si>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</si>
  <si>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</si>
  <si>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</si>
  <si>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</si>
  <si>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</si>
  <si>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</si>
  <si>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</si>
  <si>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</si>
  <si>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</si>
  <si>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</si>
  <si>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</si>
  <si>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</si>
  <si>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</si>
  <si>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</si>
  <si>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</si>
  <si>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</si>
  <si>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</si>
  <si>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</si>
  <si>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</si>
  <si>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</si>
  <si>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</si>
  <si>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</si>
  <si>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</si>
  <si>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</si>
  <si>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</si>
  <si>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</si>
  <si>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</si>
  <si>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</si>
  <si>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</si>
  <si>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</si>
  <si>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</si>
  <si>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</si>
  <si>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</si>
  <si>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</si>
  <si>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</si>
  <si>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</si>
  <si>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</si>
  <si>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</si>
  <si>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</si>
  <si>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</si>
  <si>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</si>
  <si>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</si>
  <si>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</si>
  <si>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</si>
  <si>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</si>
  <si>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</si>
  <si>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</si>
  <si>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</si>
  <si>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</si>
  <si>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</si>
  <si>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</si>
  <si>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</si>
  <si>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</si>
  <si>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</si>
  <si>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</si>
  <si>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</si>
  <si>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</si>
  <si>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</si>
  <si>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</si>
  <si>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</si>
  <si>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</si>
  <si>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</si>
  <si>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</si>
  <si>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</si>
  <si>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</si>
  <si>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</si>
  <si>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</si>
  <si>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</si>
  <si>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</si>
  <si>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</si>
  <si>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</si>
  <si>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</si>
  <si>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</si>
  <si>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</si>
  <si>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</si>
  <si>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</si>
  <si>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</si>
  <si>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</si>
  <si>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</si>
  <si>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</si>
  <si>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</si>
  <si>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</si>
  <si>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</si>
  <si>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</si>
  <si>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</si>
  <si>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</si>
  <si>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</si>
  <si>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</si>
  <si>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</si>
  <si>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</si>
  <si>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</si>
  <si>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</si>
  <si>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</si>
  <si>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</si>
  <si>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</si>
  <si>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</si>
  <si>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</si>
  <si>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</si>
  <si>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</si>
  <si>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</si>
  <si>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</si>
  <si>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</si>
  <si>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</si>
  <si>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</si>
  <si>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</si>
  <si>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</si>
  <si>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</si>
  <si>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</si>
  <si>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</si>
  <si>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</si>
  <si>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</si>
  <si>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</si>
  <si>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</si>
  <si>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</si>
  <si>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</si>
  <si>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</si>
  <si>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</si>
  <si>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</si>
  <si>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</si>
  <si>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</si>
  <si>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</si>
  <si>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</si>
  <si>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</si>
  <si>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</si>
  <si>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</si>
  <si>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</si>
  <si>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</si>
  <si>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</si>
  <si>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</si>
  <si>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</si>
  <si>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</si>
  <si>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</si>
  <si>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</si>
  <si>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</si>
  <si>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</si>
  <si>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</si>
  <si>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</si>
  <si>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</si>
  <si>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</si>
  <si>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</si>
  <si>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</si>
  <si>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</si>
  <si>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</si>
  <si>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</si>
  <si>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</si>
  <si>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</si>
  <si>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</si>
  <si>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</si>
  <si>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</si>
  <si>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</si>
  <si>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</si>
  <si>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</si>
  <si>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</si>
  <si>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</si>
  <si>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</si>
  <si>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</si>
  <si>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</si>
  <si>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</si>
  <si>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</si>
  <si>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</si>
  <si>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</si>
  <si>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</si>
  <si>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</si>
  <si>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</si>
  <si>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</si>
  <si>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</si>
  <si>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</si>
  <si>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</si>
  <si>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</si>
  <si>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</si>
  <si>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</si>
  <si>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</si>
  <si>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</si>
  <si>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</si>
  <si>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</si>
  <si>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</si>
  <si>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</si>
  <si>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</si>
  <si>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</si>
  <si>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</si>
  <si>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</si>
  <si>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</si>
  <si>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</si>
  <si>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</si>
  <si>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</si>
  <si>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</si>
  <si>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</si>
  <si>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</si>
  <si>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</si>
  <si>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</si>
  <si>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</si>
  <si>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</si>
  <si>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</si>
  <si>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</si>
  <si>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</si>
  <si>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</si>
  <si>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</si>
  <si>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</si>
  <si>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</si>
  <si>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</si>
  <si>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</si>
  <si>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</si>
  <si>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</si>
  <si>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</si>
  <si>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</si>
  <si>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</si>
  <si>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</si>
  <si>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</si>
  <si>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</si>
  <si>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</si>
  <si>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</si>
  <si>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</si>
  <si>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</si>
  <si>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</si>
  <si>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</si>
  <si>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</si>
  <si>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</si>
  <si>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</si>
  <si>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</si>
  <si>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</si>
  <si>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</si>
  <si>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</si>
  <si>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</si>
  <si>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</si>
  <si>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</si>
  <si>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</si>
  <si>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</si>
  <si>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</si>
  <si>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</si>
  <si>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</si>
  <si>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</si>
  <si>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</si>
  <si>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</si>
  <si>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</si>
  <si>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</si>
  <si>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</si>
  <si>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</si>
  <si>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</si>
  <si>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</si>
  <si>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</si>
  <si>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</si>
  <si>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</si>
  <si>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</si>
  <si>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</si>
  <si>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</si>
  <si>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</si>
  <si>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</si>
  <si>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</si>
  <si>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</si>
  <si>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</si>
  <si>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</si>
  <si>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</si>
  <si>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</si>
  <si>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</si>
  <si>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</si>
  <si>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</si>
  <si>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</si>
  <si>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</si>
  <si>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</si>
  <si>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</si>
  <si>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</si>
  <si>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</si>
  <si>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</si>
  <si>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</si>
  <si>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</si>
  <si>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</si>
  <si>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</si>
  <si>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</si>
  <si>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</si>
  <si>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</si>
  <si>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</si>
  <si>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</si>
  <si>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</si>
  <si>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</si>
  <si>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</si>
  <si>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</si>
  <si>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</si>
  <si>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</si>
  <si>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</si>
  <si>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</si>
  <si>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</si>
  <si>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</si>
  <si>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</si>
  <si>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</si>
  <si>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</si>
  <si>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</si>
  <si>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</si>
  <si>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</si>
  <si>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</si>
  <si>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</si>
  <si>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</si>
  <si>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</si>
  <si>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</si>
  <si>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</si>
  <si>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</si>
  <si>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</si>
  <si>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</si>
  <si>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</si>
  <si>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</si>
  <si>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</si>
  <si>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</si>
  <si>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</si>
  <si>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</si>
  <si>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</si>
  <si>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</si>
  <si>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</si>
  <si>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</si>
  <si>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</si>
  <si>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</si>
  <si>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</si>
  <si>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</si>
  <si>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</si>
  <si>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</si>
  <si>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</si>
  <si>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</si>
  <si>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</si>
  <si>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</si>
  <si>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</si>
  <si>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</si>
  <si>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</si>
  <si>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</si>
  <si>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</si>
  <si>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</si>
  <si>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</si>
  <si>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</si>
  <si>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</si>
  <si>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</si>
  <si>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</si>
  <si>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</si>
  <si>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</si>
  <si>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</si>
  <si>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</si>
  <si>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</si>
  <si>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</si>
  <si>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</si>
  <si>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</si>
  <si>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</si>
  <si>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</si>
  <si>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</si>
  <si>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</si>
  <si>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</si>
  <si>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</si>
  <si>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</si>
  <si>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</si>
  <si>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</si>
  <si>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</si>
  <si>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</si>
  <si>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</si>
  <si>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</si>
  <si>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</si>
  <si>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</si>
  <si>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</si>
  <si>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</si>
  <si>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</si>
  <si>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</si>
  <si>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</si>
  <si>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</si>
  <si>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</si>
  <si>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</si>
  <si>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</si>
  <si>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</si>
  <si>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</si>
  <si>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</si>
  <si>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</si>
  <si>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</si>
  <si>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</si>
  <si>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</si>
  <si>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</si>
  <si>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</si>
  <si>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</si>
  <si>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</si>
  <si>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</si>
  <si>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</si>
  <si>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</si>
  <si>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</si>
  <si>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</si>
  <si>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</si>
  <si>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</si>
  <si>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</si>
  <si>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</si>
  <si>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</si>
  <si>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</si>
  <si>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</si>
  <si>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</si>
  <si>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</si>
  <si>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</si>
  <si>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</si>
  <si>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</si>
  <si>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</si>
  <si>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</si>
  <si>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</si>
  <si>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</si>
  <si>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</si>
  <si>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</si>
  <si>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</si>
  <si>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</si>
  <si>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</si>
  <si>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</si>
  <si>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</si>
  <si>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</si>
  <si>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</si>
  <si>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</si>
  <si>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</si>
  <si>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</si>
  <si>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</si>
  <si>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</si>
  <si>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</si>
  <si>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</si>
  <si>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</si>
  <si>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</si>
  <si>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</si>
  <si>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</si>
  <si>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</si>
  <si>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</si>
  <si>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</si>
  <si>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</si>
  <si>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</si>
  <si>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</si>
  <si>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</si>
  <si>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</si>
  <si>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</si>
  <si>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</si>
  <si>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</si>
  <si>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</si>
  <si>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</si>
  <si>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</si>
  <si>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</si>
  <si>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</si>
  <si>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</si>
  <si>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</si>
  <si>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</si>
  <si>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</si>
  <si>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</si>
  <si>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</si>
  <si>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</si>
  <si>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</si>
  <si>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</si>
  <si>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</si>
  <si>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</si>
  <si>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</si>
  <si>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</si>
  <si>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</si>
  <si>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</si>
  <si>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</si>
  <si>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</si>
  <si>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</si>
  <si>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</si>
  <si>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</si>
  <si>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</si>
  <si>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</si>
  <si>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</si>
  <si>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</si>
  <si>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</si>
  <si>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</si>
  <si>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</si>
  <si>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</si>
  <si>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</si>
  <si>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</si>
  <si>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</si>
  <si>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</si>
  <si>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</si>
  <si>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</si>
  <si>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</si>
  <si>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</si>
  <si>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</si>
  <si>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</si>
  <si>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</si>
  <si>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</si>
  <si>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</si>
  <si>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</si>
  <si>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</si>
  <si>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</si>
  <si>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</si>
  <si>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</si>
  <si>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</si>
  <si>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</si>
  <si>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</si>
  <si>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</si>
  <si>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</si>
  <si>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</si>
  <si>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</si>
  <si>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</si>
  <si>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</si>
  <si>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</si>
  <si>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</si>
  <si>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</si>
  <si>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</si>
  <si>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</si>
  <si>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</si>
  <si>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</si>
  <si>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</si>
  <si>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</si>
  <si>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</si>
  <si>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</si>
  <si>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</si>
  <si>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</si>
  <si>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</si>
  <si>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</si>
  <si>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</si>
  <si>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</si>
  <si>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</si>
  <si>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</si>
  <si>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</si>
  <si>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</si>
  <si>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</si>
  <si>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</si>
  <si>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</si>
  <si>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</si>
  <si>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</si>
  <si>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</si>
  <si>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</si>
  <si>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</si>
  <si>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</si>
  <si>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</si>
  <si>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</si>
  <si>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</si>
  <si>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</si>
  <si>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</si>
  <si>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</si>
  <si>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</si>
  <si>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</si>
  <si>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</si>
  <si>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</si>
  <si>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</si>
  <si>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</si>
  <si>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</si>
  <si>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</si>
  <si>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</si>
  <si>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</si>
  <si>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</si>
  <si>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</si>
  <si>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</si>
  <si>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</si>
  <si>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</si>
  <si>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</si>
  <si>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</si>
  <si>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</si>
  <si>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</si>
  <si>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</si>
  <si>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</si>
  <si>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</si>
  <si>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</si>
  <si>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</si>
  <si>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</si>
  <si>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</si>
  <si>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</si>
  <si>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</si>
  <si>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</si>
  <si>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</si>
  <si>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</si>
  <si>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</si>
  <si>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</si>
  <si>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</si>
  <si>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</si>
  <si>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</si>
  <si>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</si>
  <si>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</si>
  <si>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</si>
  <si>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</si>
  <si>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</si>
  <si>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</si>
  <si>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</si>
  <si>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</si>
  <si>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</si>
  <si>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</si>
  <si>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</si>
  <si>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</si>
  <si>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</si>
  <si>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</si>
  <si>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</si>
  <si>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</si>
  <si>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</si>
  <si>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</si>
  <si>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</si>
  <si>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</si>
  <si>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</si>
  <si>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</si>
  <si>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</si>
  <si>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</si>
  <si>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</si>
  <si>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</si>
  <si>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</si>
  <si>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</si>
  <si>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</si>
  <si>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</si>
  <si>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</si>
  <si>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</si>
  <si>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</si>
  <si>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</si>
  <si>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</si>
  <si>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</si>
  <si>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</si>
  <si>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</si>
  <si>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</si>
  <si>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</si>
  <si>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</si>
  <si>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</si>
  <si>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</si>
  <si>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</si>
  <si>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</si>
  <si>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</si>
  <si>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</si>
  <si>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</si>
  <si>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</si>
  <si>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</si>
  <si>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</si>
  <si>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</si>
  <si>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</si>
  <si>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</si>
  <si>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</si>
  <si>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</si>
  <si>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</si>
  <si>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</si>
  <si>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</si>
  <si>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</si>
  <si>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</si>
  <si>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</si>
  <si>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</si>
  <si>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</si>
  <si>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</si>
  <si>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</si>
  <si>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</si>
  <si>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</si>
  <si>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</si>
  <si>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</si>
  <si>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</si>
  <si>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</si>
  <si>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</si>
  <si>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</si>
  <si>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</si>
  <si>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</si>
  <si>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</si>
  <si>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</si>
  <si>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</si>
  <si>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</si>
  <si>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</si>
  <si>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</si>
  <si>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</si>
  <si>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</si>
  <si>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</si>
  <si>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</si>
  <si>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</si>
  <si>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</si>
  <si>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</si>
  <si>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</si>
  <si>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</si>
  <si>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</si>
  <si>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</si>
  <si>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</si>
  <si>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</si>
  <si>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</si>
  <si>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</si>
  <si>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</si>
  <si>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</si>
  <si>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</si>
  <si>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</si>
  <si>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</si>
  <si>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</si>
  <si>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</si>
  <si>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</si>
  <si>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</si>
  <si>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</si>
  <si>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</si>
  <si>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</si>
  <si>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</si>
  <si>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</si>
  <si>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</si>
  <si>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</si>
  <si>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</si>
  <si>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</si>
  <si>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</si>
  <si>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</si>
  <si>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</si>
  <si>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</si>
  <si>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</si>
  <si>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</si>
  <si>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</si>
  <si>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</si>
  <si>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</si>
  <si>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</si>
  <si>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</si>
  <si>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</si>
  <si>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</si>
  <si>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</si>
  <si>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</si>
  <si>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</si>
  <si>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</si>
  <si>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</si>
  <si>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</si>
  <si>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</si>
  <si>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</si>
  <si>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</si>
  <si>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</si>
  <si>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</si>
  <si>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</si>
  <si>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</si>
  <si>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</si>
  <si>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</si>
  <si>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</si>
  <si>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</si>
  <si>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</si>
  <si>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</si>
  <si>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</si>
  <si>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</si>
  <si>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</si>
  <si>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</si>
  <si>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</si>
  <si>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</si>
  <si>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</si>
  <si>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</si>
  <si>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</si>
  <si>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</si>
  <si>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</si>
  <si>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</si>
  <si>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</si>
  <si>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</si>
  <si>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</si>
  <si>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</si>
  <si>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</si>
  <si>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</si>
  <si>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</si>
  <si>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</si>
  <si>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</si>
  <si>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</si>
  <si>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</si>
  <si>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</si>
  <si>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</si>
  <si>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</si>
  <si>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</si>
  <si>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</si>
  <si>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</si>
  <si>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</si>
  <si>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</si>
  <si>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</si>
  <si>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</si>
  <si>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</si>
  <si>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</si>
  <si>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</si>
  <si>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</si>
  <si>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</si>
  <si>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</si>
  <si>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</si>
  <si>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</si>
  <si>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</si>
  <si>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</si>
  <si>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</si>
  <si>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</si>
  <si>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</si>
  <si>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</si>
  <si>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</si>
  <si>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</si>
  <si>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</si>
  <si>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</si>
  <si>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</si>
  <si>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</si>
  <si>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</si>
  <si>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</si>
  <si>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</si>
  <si>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</si>
  <si>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</si>
  <si>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</si>
  <si>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</si>
  <si>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</si>
  <si>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</si>
  <si>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</si>
  <si>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</si>
  <si>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</si>
  <si>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</si>
  <si>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</si>
  <si>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</si>
  <si>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</si>
  <si>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</si>
  <si>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</si>
  <si>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</si>
  <si>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</si>
  <si>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</si>
  <si>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</si>
  <si>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</si>
  <si>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</si>
  <si>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</si>
  <si>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</si>
  <si>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</si>
  <si>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</si>
  <si>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</si>
  <si>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</si>
  <si>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</si>
  <si>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</si>
  <si>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</si>
  <si>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</si>
  <si>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</si>
  <si>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</si>
  <si>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</si>
  <si>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</si>
  <si>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</si>
  <si>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</si>
  <si>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</si>
  <si>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</si>
  <si>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</si>
  <si>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</si>
  <si>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</si>
  <si>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</si>
  <si>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</si>
  <si>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</si>
  <si>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</si>
  <si>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</si>
  <si>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</si>
  <si>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</si>
  <si>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</si>
  <si>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</si>
  <si>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</si>
  <si>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</si>
  <si>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</si>
  <si>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</si>
  <si>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</si>
  <si>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</si>
  <si>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</si>
  <si>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</si>
  <si>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</si>
  <si>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</si>
  <si>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</si>
  <si>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</si>
  <si>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</si>
  <si>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</si>
  <si>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</si>
  <si>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</si>
  <si>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</si>
  <si>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</si>
  <si>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</si>
  <si>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</si>
  <si>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</si>
  <si>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</si>
  <si>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</si>
  <si>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</si>
  <si>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</si>
  <si>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</si>
  <si>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</si>
  <si>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</si>
  <si>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</si>
  <si>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</si>
  <si>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</si>
  <si>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</si>
  <si>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</si>
  <si>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</si>
  <si>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</si>
  <si>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</si>
  <si>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</si>
  <si>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</si>
  <si>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</si>
  <si>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</si>
  <si>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</si>
  <si>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</si>
  <si>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</si>
  <si>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</si>
  <si>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</si>
  <si>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</si>
  <si>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</si>
  <si>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</si>
  <si>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</si>
  <si>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</si>
  <si>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</si>
  <si>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</si>
  <si>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</si>
  <si>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</si>
  <si>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</si>
  <si>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</si>
  <si>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</si>
  <si>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</si>
  <si>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</si>
  <si>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</si>
  <si>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</si>
  <si>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</si>
  <si>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</si>
  <si>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</si>
  <si>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</si>
  <si>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</si>
  <si>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</si>
  <si>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</si>
  <si>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</si>
  <si>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</si>
  <si>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</si>
  <si>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</si>
  <si>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</si>
  <si>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</si>
  <si>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</si>
  <si>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</si>
  <si>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</si>
  <si>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</si>
  <si>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</si>
  <si>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</si>
  <si>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</si>
  <si>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</si>
  <si>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</si>
  <si>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</si>
  <si>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</si>
  <si>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</si>
  <si>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</si>
  <si>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</si>
  <si>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</si>
  <si>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</si>
  <si>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</si>
  <si>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</si>
  <si>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</si>
  <si>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</si>
  <si>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</si>
  <si>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</si>
  <si>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</si>
  <si>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</si>
  <si>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</si>
  <si>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</si>
  <si>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</si>
  <si>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</si>
  <si>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</si>
  <si>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</si>
  <si>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</si>
  <si>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</si>
  <si>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</si>
  <si>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</si>
  <si>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</si>
  <si>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</si>
  <si>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</si>
  <si>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</si>
  <si>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</si>
  <si>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</si>
  <si>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</si>
  <si>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</si>
  <si>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</si>
  <si>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</si>
  <si>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</si>
  <si>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</si>
  <si>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</si>
  <si>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</si>
  <si>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</si>
  <si>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</si>
  <si>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</si>
  <si>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</si>
  <si>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</si>
  <si>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</si>
  <si>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</si>
  <si>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</si>
  <si>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</si>
  <si>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</si>
  <si>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</si>
  <si>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</si>
  <si>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</si>
  <si>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</si>
  <si>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</si>
  <si>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</si>
  <si>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</si>
  <si>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</si>
  <si>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</si>
  <si>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</si>
  <si>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</si>
  <si>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</si>
  <si>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</si>
  <si>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</si>
  <si>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</si>
  <si>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</si>
  <si>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</si>
  <si>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</si>
  <si>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</si>
  <si>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</si>
  <si>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</si>
  <si>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</si>
  <si>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</si>
  <si>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</si>
  <si>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</si>
  <si>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</si>
  <si>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</si>
  <si>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</si>
  <si>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</si>
  <si>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</si>
  <si>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</si>
  <si>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</si>
  <si>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</si>
  <si>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</si>
  <si>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</si>
  <si>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</si>
  <si>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</si>
  <si>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</si>
  <si>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</si>
  <si>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</si>
  <si>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</si>
  <si>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</si>
  <si>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</si>
  <si>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</si>
  <si>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</si>
  <si>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</si>
  <si>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</si>
  <si>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</si>
  <si>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</si>
  <si>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</si>
  <si>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</si>
  <si>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</si>
  <si>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</si>
  <si>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</si>
  <si>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</si>
  <si>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</si>
  <si>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</si>
  <si>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</si>
  <si>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</si>
  <si>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</si>
  <si>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</si>
  <si>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</si>
  <si>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</si>
  <si>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</si>
  <si>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</si>
  <si>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</si>
  <si>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</si>
  <si>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</si>
  <si>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</si>
  <si>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</si>
  <si>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</si>
  <si>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</si>
  <si>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</si>
  <si>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</si>
  <si>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</si>
  <si>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</si>
  <si>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</si>
  <si>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</si>
  <si>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</si>
  <si>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</si>
  <si>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</si>
  <si>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</si>
  <si>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</si>
  <si>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</si>
  <si>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</si>
  <si>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</si>
  <si>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</si>
  <si>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</si>
  <si>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</si>
  <si>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</si>
  <si>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</si>
  <si>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</si>
  <si>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</si>
  <si>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</si>
  <si>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</si>
  <si>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</si>
  <si>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</si>
  <si>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</si>
  <si>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</si>
  <si>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</si>
  <si>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</si>
  <si>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</si>
  <si>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</si>
  <si>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</si>
  <si>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</si>
  <si>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</si>
  <si>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</si>
  <si>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</si>
  <si>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</si>
  <si>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</si>
  <si>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</si>
  <si>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</si>
  <si>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</si>
  <si>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</si>
  <si>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</si>
  <si>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</si>
  <si>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</si>
  <si>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</si>
  <si>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</si>
  <si>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</si>
  <si>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</si>
  <si>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</si>
  <si>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</si>
  <si>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</si>
  <si>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</si>
  <si>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</si>
  <si>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</si>
  <si>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</si>
  <si>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</si>
  <si>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</si>
  <si>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</si>
  <si>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</si>
  <si>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</si>
  <si>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</si>
  <si>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</si>
  <si>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</si>
  <si>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</si>
  <si>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</si>
  <si>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</si>
  <si>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</si>
  <si>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</si>
  <si>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</si>
  <si>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</si>
  <si>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</si>
  <si>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</si>
  <si>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</si>
  <si>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</si>
  <si>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</si>
  <si>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</si>
  <si>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</si>
  <si>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</si>
  <si>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</si>
  <si>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</si>
  <si>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</si>
  <si>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</si>
  <si>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</si>
  <si>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</si>
  <si>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</si>
  <si>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</si>
  <si>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</si>
  <si>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</si>
  <si>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</si>
  <si>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</si>
  <si>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</si>
  <si>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</si>
  <si>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</si>
  <si>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</si>
  <si>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</si>
  <si>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</si>
  <si>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</si>
  <si>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</si>
  <si>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</si>
  <si>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</si>
  <si>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</si>
  <si>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</si>
  <si>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</si>
  <si>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</si>
  <si>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</si>
  <si>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</si>
  <si>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</si>
  <si>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</si>
  <si>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</si>
  <si>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</si>
  <si>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</si>
  <si>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</si>
  <si>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</si>
  <si>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</si>
  <si>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</si>
  <si>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</si>
  <si>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</si>
  <si>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</si>
  <si>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</si>
  <si>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</si>
  <si>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</si>
  <si>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</si>
  <si>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</si>
  <si>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</si>
  <si>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</si>
  <si>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</si>
  <si>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</si>
  <si>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</si>
  <si>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</si>
  <si>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</si>
  <si>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</si>
  <si>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</si>
  <si>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</si>
  <si>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</si>
  <si>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</si>
  <si>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</si>
  <si>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</si>
  <si>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</si>
  <si>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</si>
  <si>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</si>
  <si>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</si>
  <si>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</si>
  <si>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</si>
  <si>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</si>
  <si>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</si>
  <si>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</si>
  <si>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</si>
  <si>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</si>
  <si>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</si>
  <si>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</si>
  <si>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</si>
  <si>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</si>
  <si>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</si>
  <si>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</si>
  <si>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</si>
  <si>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</si>
  <si>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</si>
  <si>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</si>
  <si>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</si>
  <si>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</si>
  <si>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</si>
  <si>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</si>
  <si>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</si>
  <si>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</si>
  <si>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</si>
  <si>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</si>
  <si>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</si>
  <si>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</si>
  <si>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</si>
  <si>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</si>
  <si>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</si>
  <si>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</si>
  <si>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</si>
  <si>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</si>
  <si>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</si>
  <si>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</si>
  <si>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</si>
  <si>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</si>
  <si>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</si>
  <si>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</si>
  <si>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</si>
  <si>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</si>
  <si>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</si>
  <si>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</si>
  <si>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</si>
  <si>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</si>
  <si>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</si>
  <si>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</si>
  <si>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</si>
  <si>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</si>
  <si>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</si>
  <si>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</si>
  <si>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</si>
  <si>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</si>
  <si>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</si>
  <si>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</si>
  <si>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</si>
  <si>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</si>
  <si>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</si>
  <si>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</si>
  <si>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</si>
  <si>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</si>
  <si>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</si>
  <si>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</si>
  <si>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</si>
  <si>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</si>
  <si>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</si>
  <si>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</si>
  <si>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</si>
  <si>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</si>
  <si>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</si>
  <si>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</si>
  <si>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</si>
  <si>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</si>
  <si>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</si>
  <si>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</si>
  <si>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</si>
  <si>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</si>
  <si>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</si>
  <si>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</si>
  <si>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</si>
  <si>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</si>
  <si>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</si>
  <si>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</si>
  <si>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</si>
  <si>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</si>
  <si>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</si>
  <si>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</si>
  <si>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</si>
  <si>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</si>
  <si>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</si>
  <si>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</si>
  <si>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</si>
  <si>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</si>
  <si>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</si>
  <si>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</si>
  <si>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</si>
  <si>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</si>
  <si>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</si>
  <si>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</si>
  <si>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</si>
  <si>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</si>
  <si>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</si>
  <si>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</si>
  <si>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</si>
  <si>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</si>
  <si>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</si>
  <si>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</si>
  <si>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</si>
  <si>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</si>
  <si>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</si>
  <si>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</si>
  <si>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</si>
  <si>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</si>
  <si>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</si>
  <si>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</si>
  <si>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</si>
  <si>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</si>
  <si>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</si>
  <si>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</si>
  <si>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</si>
  <si>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</si>
  <si>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</si>
  <si>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</si>
  <si>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</si>
  <si>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</si>
  <si>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</si>
  <si>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</si>
  <si>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</si>
  <si>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</si>
  <si>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</si>
  <si>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</si>
  <si>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</si>
  <si>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</si>
  <si>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</si>
  <si>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</si>
  <si>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</si>
  <si>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</si>
  <si>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</si>
  <si>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</si>
  <si>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</si>
  <si>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</si>
  <si>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</si>
  <si>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</si>
  <si>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</si>
  <si>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</si>
  <si>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</si>
  <si>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</si>
  <si>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</si>
  <si>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</si>
  <si>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</si>
  <si>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</si>
  <si>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</si>
  <si>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</si>
  <si>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</si>
  <si>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</si>
  <si>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</si>
  <si>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</si>
  <si>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</si>
  <si>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</si>
  <si>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</si>
  <si>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</si>
  <si>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</si>
  <si>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</si>
  <si>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</si>
  <si>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</si>
  <si>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</si>
  <si>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</si>
  <si>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</si>
  <si>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</si>
  <si>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</si>
  <si>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</si>
  <si>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</si>
  <si>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</si>
  <si>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</si>
  <si>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</si>
  <si>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</si>
  <si>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</si>
  <si>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</si>
  <si>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</si>
  <si>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</si>
  <si>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</si>
  <si>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</si>
  <si>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</si>
  <si>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</si>
  <si>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</si>
  <si>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</si>
  <si>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</si>
  <si>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</si>
  <si>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</si>
  <si>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</si>
  <si>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</si>
  <si>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</si>
  <si>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</si>
  <si>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</si>
  <si>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</si>
  <si>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</si>
  <si>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</si>
  <si>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</si>
  <si>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</si>
  <si>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</si>
  <si>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</si>
  <si>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</si>
  <si>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</si>
  <si>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</si>
  <si>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</si>
  <si>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</si>
  <si>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</si>
  <si>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</si>
  <si>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</si>
  <si>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</si>
  <si>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</si>
  <si>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</si>
  <si>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</si>
  <si>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</si>
  <si>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</si>
  <si>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</si>
  <si>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</si>
  <si>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</si>
  <si>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</si>
  <si>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</si>
  <si>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</si>
  <si>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</si>
  <si>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</si>
  <si>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</si>
  <si>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</si>
  <si>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</si>
  <si>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</si>
  <si>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</si>
  <si>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</si>
  <si>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</si>
  <si>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</si>
  <si>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</si>
  <si>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</si>
  <si>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</si>
  <si>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</si>
  <si>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</si>
  <si>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</si>
  <si>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</si>
  <si>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</si>
  <si>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</si>
  <si>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</si>
  <si>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</si>
  <si>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</si>
  <si>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</si>
  <si>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</si>
  <si>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</si>
  <si>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</si>
  <si>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</si>
  <si>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</si>
  <si>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</si>
  <si>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</si>
  <si>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</si>
  <si>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</si>
  <si>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</si>
  <si>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</si>
  <si>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</si>
  <si>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</si>
  <si>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</si>
  <si>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</si>
  <si>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</si>
  <si>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</si>
  <si>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</si>
  <si>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</si>
  <si>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</si>
  <si>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</si>
  <si>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</si>
  <si>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</si>
  <si>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</si>
  <si>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</si>
  <si>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</si>
  <si>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</si>
  <si>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</si>
  <si>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</si>
  <si>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</si>
  <si>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</si>
  <si>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</si>
  <si>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</si>
  <si>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</si>
  <si>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</si>
  <si>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</si>
  <si>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</si>
  <si>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</si>
  <si>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</si>
  <si>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</si>
  <si>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</si>
  <si>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</si>
  <si>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</si>
  <si>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</si>
  <si>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</si>
  <si>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</si>
  <si>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</si>
  <si>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</si>
  <si>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</si>
  <si>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</si>
  <si>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</si>
  <si>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</si>
  <si>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</si>
  <si>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</si>
  <si>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</si>
  <si>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</si>
  <si>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</si>
  <si>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</si>
  <si>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</si>
  <si>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</si>
  <si>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</si>
  <si>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</si>
  <si>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</si>
  <si>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</si>
  <si>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</si>
  <si>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</si>
  <si>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</si>
  <si>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</si>
  <si>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</si>
  <si>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</si>
  <si>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</si>
  <si>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</si>
  <si>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</si>
  <si>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</si>
  <si>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</si>
  <si>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</si>
  <si>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</si>
  <si>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</si>
  <si>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</si>
  <si>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</si>
  <si>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</si>
  <si>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</si>
  <si>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</si>
  <si>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</si>
  <si>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</si>
  <si>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</si>
  <si>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</si>
  <si>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</si>
  <si>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</si>
  <si>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</si>
  <si>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</si>
  <si>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</si>
  <si>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</si>
  <si>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</si>
  <si>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</si>
  <si>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</si>
  <si>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</si>
  <si>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</si>
  <si>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</si>
  <si>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</si>
  <si>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</si>
  <si>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</si>
  <si>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</si>
  <si>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</si>
  <si>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</si>
  <si>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</si>
  <si>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</si>
  <si>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</si>
  <si>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</si>
  <si>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</si>
  <si>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</si>
  <si>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</si>
  <si>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</si>
  <si>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</si>
  <si>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</si>
  <si>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</si>
  <si>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</si>
  <si>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</si>
  <si>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</si>
  <si>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</si>
  <si>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</si>
  <si>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</si>
  <si>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</si>
  <si>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</si>
  <si>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</si>
  <si>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</si>
  <si>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</si>
  <si>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</si>
  <si>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</si>
  <si>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</si>
  <si>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</si>
  <si>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</si>
  <si>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</si>
  <si>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</si>
  <si>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</si>
  <si>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</si>
  <si>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</si>
  <si>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</si>
  <si>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</si>
  <si>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</si>
  <si>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</si>
  <si>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</si>
  <si>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</si>
  <si>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</si>
  <si>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</si>
  <si>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</si>
  <si>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</si>
  <si>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</si>
  <si>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</si>
  <si>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</si>
  <si>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</si>
  <si>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</si>
  <si>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</si>
  <si>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</si>
  <si>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</si>
  <si>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</si>
  <si>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</si>
  <si>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</si>
  <si>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</si>
  <si>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</si>
  <si>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</si>
  <si>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</si>
  <si>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</si>
  <si>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</si>
  <si>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</si>
  <si>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</si>
  <si>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</si>
  <si>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</si>
  <si>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</si>
  <si>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</si>
  <si>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</si>
  <si>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</si>
  <si>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</si>
  <si>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</si>
  <si>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</si>
  <si>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</si>
  <si>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</si>
  <si>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</si>
  <si>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</si>
  <si>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</si>
  <si>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</si>
  <si>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</si>
  <si>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</si>
  <si>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</si>
  <si>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</si>
  <si>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</si>
  <si>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</si>
  <si>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</si>
  <si>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</si>
  <si>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</si>
  <si>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</si>
  <si>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</si>
  <si>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</si>
  <si>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</si>
  <si>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</si>
  <si>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</si>
  <si>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</si>
  <si>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</si>
  <si>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</si>
  <si>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</si>
  <si>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</si>
  <si>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</si>
  <si>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</si>
  <si>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</si>
  <si>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</si>
  <si>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</si>
  <si>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</si>
  <si>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</si>
  <si>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</si>
  <si>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</si>
  <si>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</si>
  <si>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</si>
  <si>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</si>
  <si>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</si>
  <si>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</si>
  <si>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</si>
  <si>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</si>
  <si>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</si>
  <si>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</si>
  <si>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</si>
  <si>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</si>
  <si>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</si>
  <si>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</si>
  <si>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</si>
  <si>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</si>
  <si>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</si>
  <si>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</si>
  <si>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</si>
  <si>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</si>
  <si>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</si>
  <si>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</si>
  <si>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</si>
  <si>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</si>
  <si>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</si>
  <si>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</si>
  <si>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</si>
  <si>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</si>
  <si>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</si>
  <si>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</si>
  <si>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</si>
  <si>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</si>
  <si>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</si>
  <si>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</si>
  <si>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</si>
  <si>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</si>
  <si>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</si>
  <si>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</si>
  <si>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</si>
  <si>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</si>
  <si>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</si>
  <si>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</si>
  <si>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</si>
  <si>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</si>
  <si>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</si>
  <si>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</si>
  <si>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</si>
  <si>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</si>
  <si>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</si>
  <si>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</si>
  <si>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</si>
  <si>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</si>
  <si>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</si>
  <si>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</si>
  <si>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</si>
  <si>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</si>
  <si>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</si>
  <si>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</si>
  <si>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</si>
  <si>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</si>
  <si>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</si>
  <si>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</si>
  <si>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</si>
  <si>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</si>
  <si>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</si>
  <si>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</si>
  <si>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</si>
  <si>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</si>
  <si>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</si>
  <si>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</si>
  <si>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</si>
  <si>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</si>
  <si>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</si>
  <si>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</si>
  <si>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</si>
  <si>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</si>
  <si>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</si>
  <si>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</si>
  <si>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</si>
  <si>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</si>
  <si>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</si>
  <si>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</si>
  <si>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</si>
  <si>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</si>
  <si>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</si>
  <si>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</si>
  <si>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</si>
  <si>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</si>
  <si>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</si>
  <si>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</si>
  <si>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</si>
  <si>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</si>
  <si>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</si>
  <si>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</si>
  <si>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</si>
  <si>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</si>
  <si>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</si>
  <si>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</si>
  <si>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</si>
  <si>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</si>
  <si>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</si>
  <si>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</si>
  <si>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</si>
  <si>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</si>
  <si>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</si>
  <si>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</si>
  <si>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</si>
  <si>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</si>
  <si>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</si>
  <si>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</si>
  <si>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</si>
  <si>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</si>
  <si>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</si>
  <si>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</si>
  <si>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</si>
  <si>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</si>
  <si>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</si>
  <si>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</si>
  <si>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</si>
  <si>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</si>
  <si>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</si>
  <si>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</si>
  <si>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</si>
  <si>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</si>
  <si>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</si>
  <si>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</si>
  <si>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</si>
  <si>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</si>
  <si>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</si>
  <si>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</si>
  <si>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</si>
  <si>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</si>
  <si>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</si>
  <si>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</si>
  <si>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</si>
  <si>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</si>
  <si>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</si>
  <si>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</si>
  <si>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</si>
  <si>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</si>
  <si>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</si>
  <si>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</si>
  <si>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</si>
  <si>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</si>
  <si>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</si>
  <si>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</si>
  <si>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</si>
  <si>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</si>
  <si>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</si>
  <si>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</si>
  <si>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</si>
  <si>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</si>
  <si>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</si>
  <si>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</si>
  <si>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</si>
  <si>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</si>
  <si>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</si>
  <si>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</si>
  <si>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</si>
  <si>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</si>
  <si>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</si>
  <si>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</si>
  <si>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</si>
  <si>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</si>
  <si>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</si>
  <si>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</si>
  <si>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</si>
  <si>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</si>
  <si>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</si>
  <si>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</si>
  <si>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</si>
  <si>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</si>
  <si>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</si>
  <si>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</si>
  <si>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</si>
  <si>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</si>
  <si>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</si>
  <si>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</si>
  <si>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</si>
  <si>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</si>
  <si>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</si>
  <si>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</si>
  <si>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</si>
  <si>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</si>
  <si>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</si>
  <si>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</si>
  <si>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</si>
  <si>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</si>
  <si>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</si>
  <si>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</si>
  <si>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</si>
  <si>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</si>
  <si>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</si>
  <si>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</si>
  <si>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</si>
  <si>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</si>
  <si>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</si>
  <si>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</si>
  <si>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</si>
  <si>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</si>
  <si>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</si>
  <si>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</si>
  <si>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</si>
  <si>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</si>
  <si>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</si>
  <si>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</si>
  <si>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</si>
  <si>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</si>
  <si>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</si>
  <si>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</si>
  <si>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</si>
  <si>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</si>
  <si>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</si>
  <si>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</si>
  <si>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</si>
  <si>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</si>
  <si>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</si>
  <si>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</si>
  <si>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</si>
  <si>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</si>
  <si>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</si>
  <si>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</si>
  <si>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</si>
  <si>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</si>
  <si>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</si>
  <si>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</si>
  <si>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</si>
  <si>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</si>
  <si>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</si>
  <si>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</si>
  <si>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</si>
  <si>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</si>
  <si>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</si>
  <si>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</si>
  <si>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</si>
  <si>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</si>
  <si>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</si>
  <si>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</si>
  <si>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</si>
  <si>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</si>
  <si>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</si>
  <si>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</si>
  <si>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</si>
  <si>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</si>
  <si>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</si>
  <si>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</si>
  <si>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</si>
  <si>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</si>
  <si>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</si>
  <si>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</si>
  <si>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</si>
  <si>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</si>
  <si>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</si>
  <si>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</si>
  <si>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</si>
  <si>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</si>
  <si>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</si>
  <si>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</si>
  <si>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</si>
  <si>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</si>
  <si>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</si>
  <si>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</si>
  <si>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</si>
  <si>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</si>
  <si>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</si>
  <si>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</si>
  <si>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</si>
  <si>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</si>
  <si>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</si>
  <si>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</si>
  <si>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</si>
  <si>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</si>
  <si>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</si>
  <si>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</si>
  <si>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</si>
  <si>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</si>
  <si>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</si>
  <si>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</si>
  <si>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</si>
  <si>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</si>
  <si>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</si>
  <si>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</si>
  <si>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</si>
  <si>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</si>
  <si>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</si>
  <si>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</si>
  <si>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</si>
  <si>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</si>
  <si>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</si>
  <si>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</si>
  <si>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</si>
  <si>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</si>
  <si>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</si>
  <si>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</si>
  <si>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</si>
  <si>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</si>
  <si>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</si>
  <si>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</si>
  <si>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</si>
  <si>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</si>
  <si>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</si>
  <si>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</si>
  <si>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</si>
  <si>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</si>
  <si>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</si>
  <si>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</si>
  <si>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</si>
  <si>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</si>
  <si>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</si>
  <si>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</si>
  <si>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</si>
  <si>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</si>
  <si>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</si>
  <si>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</si>
  <si>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</si>
  <si>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</si>
  <si>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</si>
  <si>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</si>
  <si>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</si>
  <si>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</si>
  <si>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</si>
  <si>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</si>
  <si>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</si>
  <si>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</si>
  <si>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</si>
  <si>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</si>
  <si>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</si>
  <si>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</si>
  <si>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</si>
  <si>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</si>
  <si>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</si>
  <si>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</si>
  <si>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</si>
  <si>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</si>
  <si>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</si>
  <si>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</si>
  <si>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</si>
  <si>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</si>
  <si>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</si>
  <si>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</si>
  <si>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</si>
  <si>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</si>
  <si>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</si>
  <si>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</si>
  <si>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</si>
  <si>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</si>
  <si>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</si>
  <si>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</si>
  <si>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</si>
  <si>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</si>
  <si>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</si>
  <si>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</si>
  <si>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</si>
  <si>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</si>
  <si>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</si>
  <si>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</si>
  <si>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</si>
  <si>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</si>
  <si>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</si>
  <si>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</si>
  <si>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</si>
  <si>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</si>
  <si>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</si>
  <si>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</si>
  <si>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</si>
  <si>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</si>
  <si>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</si>
  <si>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</si>
  <si>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</si>
  <si>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</si>
  <si>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</si>
  <si>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</si>
  <si>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</si>
  <si>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</si>
  <si>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</si>
  <si>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</si>
  <si>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</si>
  <si>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</si>
  <si>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</si>
  <si>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</si>
  <si>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</si>
  <si>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</si>
  <si>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</si>
  <si>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</si>
  <si>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</si>
  <si>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</si>
  <si>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</si>
  <si>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</si>
  <si>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</si>
  <si>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</si>
  <si>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</si>
  <si>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</si>
  <si>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</si>
  <si>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</si>
  <si>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</si>
  <si>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</si>
  <si>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</si>
  <si>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</si>
  <si>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</si>
  <si>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</si>
  <si>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</si>
  <si>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</si>
  <si>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</si>
  <si>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</si>
  <si>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</si>
  <si>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</si>
  <si>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</si>
  <si>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</si>
  <si>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</si>
  <si>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</si>
  <si>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</si>
  <si>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</si>
  <si>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</si>
  <si>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</si>
  <si>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</si>
  <si>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</si>
  <si>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</si>
  <si>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</si>
  <si>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</si>
  <si>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</si>
  <si>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</si>
  <si>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</si>
  <si>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</si>
  <si>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</si>
  <si>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</si>
  <si>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</si>
  <si>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</si>
  <si>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</si>
  <si>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</si>
  <si>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</si>
  <si>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</si>
  <si>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</si>
  <si>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</si>
  <si>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</si>
  <si>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</si>
  <si>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</si>
  <si>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</si>
  <si>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</si>
  <si>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</si>
  <si>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</si>
  <si>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</si>
  <si>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</si>
  <si>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</si>
  <si>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</si>
  <si>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</si>
  <si>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</si>
  <si>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</si>
  <si>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</si>
  <si>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</si>
  <si>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</si>
  <si>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</si>
  <si>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</si>
  <si>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</si>
  <si>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</si>
  <si>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</si>
  <si>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</si>
  <si>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</si>
  <si>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</si>
  <si>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</si>
  <si>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</si>
  <si>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</si>
  <si>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</si>
  <si>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</si>
  <si>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</si>
  <si>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</si>
  <si>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</si>
  <si>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</si>
  <si>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</si>
  <si>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</si>
  <si>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</si>
  <si>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</si>
  <si>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</si>
  <si>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</si>
  <si>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</si>
  <si>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</si>
  <si>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</si>
  <si>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</si>
  <si>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</si>
  <si>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</si>
  <si>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</si>
  <si>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</si>
  <si>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</si>
  <si>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</si>
  <si>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</si>
  <si>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</si>
  <si>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</si>
  <si>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</si>
  <si>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</si>
  <si>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</si>
  <si>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</si>
  <si>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</si>
  <si>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</si>
  <si>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</si>
  <si>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</si>
  <si>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</si>
  <si>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</si>
  <si>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</si>
  <si>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</si>
  <si>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</si>
  <si>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</si>
  <si>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</si>
  <si>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</si>
  <si>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</si>
  <si>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</si>
  <si>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</si>
  <si>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</si>
  <si>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</si>
  <si>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</si>
  <si>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</si>
  <si>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</si>
  <si>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</si>
  <si>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</si>
  <si>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</si>
  <si>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</si>
  <si>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</si>
  <si>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</si>
  <si>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</si>
  <si>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</si>
  <si>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</si>
  <si>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</si>
  <si>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</si>
  <si>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</si>
  <si>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</si>
  <si>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</si>
  <si>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</si>
  <si>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</si>
  <si>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</si>
  <si>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</si>
  <si>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</si>
  <si>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</si>
  <si>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</si>
  <si>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</si>
  <si>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</si>
  <si>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</si>
  <si>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</si>
  <si>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</si>
  <si>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</si>
  <si>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</si>
  <si>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</si>
  <si>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</si>
  <si>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</si>
  <si>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</si>
  <si>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</si>
  <si>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</si>
  <si>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</si>
  <si>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</si>
  <si>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</si>
  <si>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</si>
  <si>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</si>
  <si>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</si>
  <si>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</si>
  <si>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</si>
  <si>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</si>
  <si>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</si>
  <si>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</si>
  <si>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</si>
  <si>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</si>
  <si>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</si>
  <si>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</si>
  <si>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</si>
  <si>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</si>
  <si>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</si>
  <si>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</si>
  <si>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</si>
  <si>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</si>
  <si>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</si>
  <si>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</si>
  <si>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</si>
  <si>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</si>
  <si>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</si>
  <si>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</si>
  <si>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</si>
  <si>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</si>
  <si>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</si>
  <si>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</si>
  <si>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</si>
  <si>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</si>
  <si>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</si>
  <si>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</si>
  <si>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</si>
  <si>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</si>
  <si>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</si>
  <si>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</si>
  <si>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</si>
  <si>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</si>
  <si>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</si>
  <si>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</si>
  <si>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</si>
  <si>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</si>
  <si>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</si>
  <si>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</si>
  <si>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</si>
  <si>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</si>
  <si>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</si>
  <si>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</si>
  <si>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</si>
  <si>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</si>
  <si>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</si>
  <si>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</si>
  <si>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</si>
  <si>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</si>
  <si>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</si>
  <si>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</si>
  <si>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</si>
  <si>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</si>
  <si>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</si>
  <si>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</si>
  <si>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</si>
  <si>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</si>
  <si>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</si>
  <si>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</si>
  <si>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</si>
  <si>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</si>
  <si>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</si>
  <si>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</si>
  <si>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</si>
  <si>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</si>
  <si>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</si>
  <si>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</si>
  <si>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</si>
  <si>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</si>
  <si>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</si>
  <si>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</si>
  <si>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</si>
  <si>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</si>
  <si>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</si>
  <si>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</si>
  <si>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</si>
  <si>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</si>
  <si>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</si>
  <si>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</si>
  <si>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</si>
  <si>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</si>
  <si>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</si>
  <si>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</si>
  <si>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</si>
  <si>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</si>
  <si>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</si>
  <si>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</si>
  <si>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</si>
  <si>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</si>
  <si>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</si>
  <si>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</si>
  <si>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</si>
  <si>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</si>
  <si>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</si>
  <si>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</si>
  <si>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</si>
  <si>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</si>
  <si>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</si>
  <si>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</si>
  <si>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</si>
  <si>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</si>
  <si>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</si>
  <si>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</si>
  <si>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</si>
  <si>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</si>
  <si>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</si>
  <si>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</si>
  <si>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</si>
  <si>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</si>
  <si>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</si>
  <si>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</si>
  <si>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</si>
  <si>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</si>
  <si>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</si>
  <si>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</si>
  <si>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</si>
  <si>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</si>
  <si>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</si>
  <si>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</si>
  <si>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</si>
  <si>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</si>
  <si>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</si>
  <si>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</si>
  <si>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</si>
  <si>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</si>
  <si>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</si>
  <si>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</si>
  <si>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</si>
  <si>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</si>
  <si>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</si>
  <si>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</si>
  <si>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</si>
  <si>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</si>
  <si>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</si>
  <si>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</si>
  <si>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</si>
  <si>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</si>
  <si>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</si>
  <si>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</si>
  <si>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</si>
  <si>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</si>
  <si>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</si>
  <si>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</si>
  <si>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</si>
  <si>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</si>
  <si>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</si>
  <si>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</si>
  <si>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</si>
  <si>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</si>
  <si>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</si>
  <si>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</si>
  <si>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</si>
  <si>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</si>
  <si>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</si>
  <si>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</si>
  <si>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</si>
  <si>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</si>
  <si>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</si>
  <si>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</si>
  <si>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</si>
  <si>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</si>
  <si>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</si>
  <si>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</si>
  <si>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</si>
  <si>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</si>
  <si>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</si>
  <si>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</si>
  <si>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</si>
  <si>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</si>
  <si>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</si>
  <si>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</si>
  <si>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</si>
  <si>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</si>
  <si>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</si>
  <si>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</si>
  <si>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</si>
  <si>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</si>
  <si>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</si>
  <si>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</si>
  <si>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</si>
  <si>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</si>
  <si>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</si>
  <si>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</si>
  <si>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</si>
  <si>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</si>
  <si>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</si>
  <si>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</si>
  <si>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</si>
  <si>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</si>
  <si>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</si>
  <si>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</si>
  <si>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</si>
  <si>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</si>
  <si>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</si>
  <si>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</si>
  <si>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</si>
  <si>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</si>
  <si>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</si>
  <si>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</si>
  <si>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</si>
  <si>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</si>
  <si>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</si>
  <si>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</si>
  <si>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</si>
  <si>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</si>
  <si>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</si>
  <si>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</si>
  <si>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</si>
  <si>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</si>
  <si>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</si>
  <si>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</si>
  <si>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</si>
  <si>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</si>
  <si>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</si>
  <si>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</si>
  <si>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</si>
  <si>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</si>
  <si>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</si>
  <si>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</si>
  <si>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</si>
  <si>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</si>
  <si>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</si>
  <si>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</si>
  <si>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</si>
  <si>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</si>
  <si>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</si>
  <si>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</si>
  <si>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</si>
  <si>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</si>
  <si>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</si>
  <si>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</si>
  <si>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</si>
  <si>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</si>
  <si>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</si>
  <si>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</si>
  <si>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</si>
  <si>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</si>
  <si>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</si>
  <si>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</si>
  <si>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</si>
  <si>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</si>
  <si>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</si>
  <si>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</si>
  <si>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</si>
  <si>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</si>
  <si>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</si>
  <si>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</si>
  <si>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</si>
  <si>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</si>
  <si>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</si>
  <si>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</si>
  <si>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</si>
  <si>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</si>
  <si>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</si>
  <si>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</si>
  <si>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</si>
  <si>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</si>
  <si>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</si>
  <si>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</si>
  <si>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</si>
  <si>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</si>
  <si>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</si>
  <si>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</si>
  <si>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</si>
  <si>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</si>
  <si>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</si>
  <si>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</si>
  <si>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</si>
  <si>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</si>
  <si>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</si>
  <si>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</si>
  <si>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</si>
  <si>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</si>
  <si>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</si>
  <si>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</si>
  <si>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</si>
  <si>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</si>
  <si>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</si>
  <si>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</si>
  <si>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</si>
  <si>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</si>
  <si>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</si>
  <si>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</si>
  <si>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</si>
  <si>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</si>
  <si>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</si>
  <si>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</si>
  <si>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</si>
  <si>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</si>
  <si>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</si>
  <si>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</si>
  <si>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</si>
  <si>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</si>
  <si>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</si>
  <si>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</si>
  <si>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</si>
  <si>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</si>
  <si>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</si>
  <si>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</si>
  <si>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</si>
  <si>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</si>
  <si>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</si>
  <si>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</si>
  <si>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</si>
  <si>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</si>
  <si>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</si>
  <si>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</si>
  <si>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</si>
  <si>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</si>
  <si>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</si>
  <si>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</si>
  <si>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</si>
  <si>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</si>
  <si>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</si>
  <si>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</si>
  <si>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</si>
  <si>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</si>
  <si>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</si>
  <si>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</si>
  <si>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</si>
  <si>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</si>
  <si>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</si>
  <si>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</si>
  <si>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</si>
  <si>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</si>
  <si>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</si>
  <si>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</si>
  <si>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</si>
  <si>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</si>
  <si>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</si>
  <si>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</si>
  <si>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</si>
  <si>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</si>
  <si>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</si>
  <si>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</si>
  <si>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</si>
  <si>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</si>
  <si>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</si>
  <si>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</si>
  <si>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</si>
  <si>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</si>
  <si>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</si>
  <si>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</si>
  <si>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</si>
  <si>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</si>
  <si>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</si>
  <si>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</si>
  <si>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</si>
  <si>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</si>
  <si>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</si>
  <si>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</si>
  <si>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</si>
  <si>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</si>
  <si>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</si>
  <si>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</si>
  <si>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</si>
  <si>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</si>
  <si>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</si>
  <si>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</si>
  <si>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</si>
  <si>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</si>
  <si>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</si>
  <si>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</si>
  <si>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</si>
  <si>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</si>
  <si>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</si>
  <si>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</si>
  <si>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</si>
  <si>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</si>
  <si>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</si>
  <si>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</si>
  <si>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</si>
  <si>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</si>
  <si>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</si>
  <si>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</si>
  <si>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</si>
  <si>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</si>
  <si>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</si>
  <si>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</si>
  <si>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</si>
  <si>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</si>
  <si>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</si>
  <si>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</si>
  <si>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</si>
  <si>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</si>
  <si>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</si>
  <si>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</si>
  <si>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</si>
  <si>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</si>
  <si>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</si>
  <si>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</si>
  <si>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</si>
  <si>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</si>
  <si>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</si>
  <si>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</si>
  <si>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</si>
  <si>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</si>
  <si>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</si>
  <si>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</si>
  <si>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</si>
  <si>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</si>
  <si>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</si>
  <si>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</si>
  <si>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</si>
  <si>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</si>
  <si>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</si>
  <si>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</si>
  <si>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</si>
  <si>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</si>
  <si>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</si>
  <si>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</si>
  <si>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</si>
  <si>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</si>
  <si>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</si>
  <si>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</si>
  <si>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</si>
  <si>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</si>
  <si>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</si>
  <si>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</si>
  <si>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</si>
  <si>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</si>
  <si>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</si>
  <si>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</si>
  <si>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</si>
  <si>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</si>
  <si>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</si>
  <si>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</si>
  <si>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</si>
  <si>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</si>
  <si>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</si>
  <si>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</si>
  <si>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</si>
  <si>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</si>
  <si>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</si>
  <si>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</si>
  <si>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</si>
  <si>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</si>
  <si>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</si>
  <si>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</si>
  <si>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</si>
  <si>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</si>
  <si>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</si>
  <si>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</si>
  <si>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</si>
  <si>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</si>
  <si>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</si>
  <si>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</si>
  <si>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</si>
  <si>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</si>
  <si>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</si>
  <si>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</si>
  <si>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</si>
  <si>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</si>
  <si>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</si>
  <si>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</si>
  <si>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</si>
  <si>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</si>
  <si>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</si>
  <si>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</si>
  <si>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</si>
  <si>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</si>
  <si>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</si>
  <si>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</si>
  <si>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</si>
  <si>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</si>
  <si>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</si>
  <si>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</si>
  <si>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</si>
  <si>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</si>
  <si>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</si>
  <si>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</si>
  <si>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</si>
  <si>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</si>
  <si>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</si>
  <si>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</si>
  <si>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</si>
  <si>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</si>
  <si>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</si>
  <si>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</si>
  <si>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</si>
  <si>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</si>
  <si>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</si>
  <si>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</si>
  <si>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</si>
  <si>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</si>
  <si>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</si>
  <si>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</si>
  <si>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</si>
  <si>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</si>
  <si>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</si>
  <si>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</si>
  <si>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</si>
  <si>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</si>
  <si>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</si>
  <si>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</si>
  <si>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</si>
  <si>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</si>
  <si>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</si>
  <si>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</si>
  <si>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</si>
  <si>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</si>
  <si>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</si>
  <si>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</si>
  <si>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</si>
  <si>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</si>
  <si>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</si>
  <si>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</si>
  <si>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</si>
  <si>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</si>
  <si>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</si>
  <si>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</si>
  <si>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</si>
  <si>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</si>
  <si>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</si>
  <si>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</si>
  <si>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</si>
  <si>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</si>
  <si>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</si>
  <si>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</si>
  <si>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</si>
  <si>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</si>
  <si>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</si>
  <si>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</si>
  <si>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</si>
  <si>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</si>
  <si>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</si>
  <si>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</si>
  <si>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</si>
  <si>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</si>
  <si>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</si>
  <si>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</si>
  <si>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</si>
  <si>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</si>
  <si>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</si>
  <si>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</si>
  <si>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</si>
  <si>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</si>
  <si>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</si>
  <si>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</si>
  <si>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</si>
  <si>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</si>
  <si>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</si>
  <si>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</si>
  <si>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</si>
  <si>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</si>
  <si>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</si>
  <si>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</si>
  <si>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</si>
  <si>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</si>
  <si>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</si>
  <si>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</si>
  <si>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</si>
  <si>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</si>
  <si>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</si>
  <si>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</si>
  <si>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</si>
  <si>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</si>
  <si>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</si>
  <si>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</si>
  <si>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</si>
  <si>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</si>
  <si>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</si>
  <si>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</si>
  <si>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</si>
  <si>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</si>
  <si>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</si>
  <si>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</si>
  <si>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</si>
  <si>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</si>
  <si>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</si>
  <si>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</si>
  <si>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</si>
  <si>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</si>
  <si>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</si>
  <si>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</si>
  <si>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</si>
  <si>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</si>
  <si>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</si>
  <si>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</si>
  <si>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</si>
  <si>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</si>
  <si>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</si>
  <si>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</si>
  <si>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</si>
  <si>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</si>
  <si>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</si>
  <si>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</si>
  <si>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</si>
  <si>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</si>
  <si>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</si>
  <si>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</si>
  <si>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</si>
  <si>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</si>
  <si>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</si>
  <si>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</si>
  <si>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</si>
  <si>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</si>
  <si>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</si>
  <si>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</si>
  <si>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</si>
  <si>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</si>
  <si>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</si>
  <si>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</si>
  <si>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</si>
  <si>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</si>
  <si>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</si>
  <si>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</si>
  <si>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</si>
  <si>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</si>
  <si>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</si>
  <si>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</si>
  <si>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</si>
  <si>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</si>
  <si>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</si>
  <si>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</si>
  <si>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</si>
  <si>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</si>
  <si>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</si>
  <si>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</si>
  <si>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</si>
  <si>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</si>
  <si>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</si>
  <si>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</si>
  <si>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</si>
  <si>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</si>
  <si>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</si>
  <si>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</si>
  <si>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</si>
  <si>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</si>
  <si>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</si>
  <si>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</si>
  <si>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</si>
  <si>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</si>
  <si>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</si>
  <si>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</si>
  <si>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</si>
  <si>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</si>
  <si>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</si>
  <si>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</si>
  <si>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</si>
  <si>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</si>
  <si>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</si>
  <si>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</si>
  <si>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</si>
  <si>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</si>
  <si>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</si>
  <si>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</si>
  <si>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</si>
  <si>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</si>
  <si>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</si>
  <si>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</si>
  <si>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</si>
  <si>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</si>
  <si>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</si>
  <si>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</si>
  <si>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</si>
  <si>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</si>
  <si>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</si>
  <si>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</si>
  <si>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</si>
  <si>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</si>
  <si>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</si>
  <si>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</si>
  <si>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</si>
  <si>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</si>
  <si>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</si>
  <si>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</si>
  <si>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</si>
  <si>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</si>
  <si>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</si>
  <si>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</si>
  <si>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</si>
  <si>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</si>
  <si>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</si>
  <si>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</si>
  <si>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</si>
  <si>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</si>
  <si>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</si>
  <si>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</si>
  <si>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</si>
  <si>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</si>
  <si>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</si>
  <si>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</si>
  <si>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</si>
  <si>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</si>
  <si>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</si>
  <si>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</si>
  <si>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</si>
  <si>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</si>
  <si>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</si>
  <si>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</si>
  <si>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</si>
  <si>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</si>
  <si>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</si>
  <si>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</si>
  <si>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</si>
  <si>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</si>
  <si>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</si>
  <si>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</si>
  <si>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</si>
  <si>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</si>
  <si>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</si>
  <si>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</si>
  <si>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</si>
  <si>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</si>
  <si>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</si>
  <si>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</si>
  <si>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</si>
  <si>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</si>
  <si>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</si>
  <si>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</si>
  <si>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</si>
  <si>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</si>
  <si>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</si>
  <si>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</si>
  <si>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</si>
  <si>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</si>
  <si>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</si>
  <si>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</si>
  <si>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</si>
  <si>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</si>
  <si>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</si>
  <si>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</si>
  <si>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</si>
  <si>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</si>
  <si>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</si>
  <si>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</si>
  <si>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</si>
  <si>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</si>
  <si>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</si>
  <si>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</si>
  <si>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</si>
  <si>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</si>
  <si>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</si>
  <si>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</si>
  <si>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</si>
  <si>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</si>
  <si>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</si>
  <si>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</si>
  <si>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</si>
  <si>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</si>
  <si>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</si>
  <si>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</si>
  <si>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</si>
  <si>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</si>
  <si>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</si>
  <si>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</si>
  <si>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</si>
  <si>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</si>
  <si>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</si>
  <si>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</si>
  <si>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</si>
  <si>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</si>
  <si>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</si>
  <si>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</si>
  <si>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</si>
  <si>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</si>
  <si>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</si>
  <si>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</si>
  <si>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</si>
  <si>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</si>
  <si>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</si>
  <si>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</si>
  <si>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</si>
  <si>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</si>
  <si>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</si>
  <si>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</si>
  <si>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</si>
  <si>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</si>
  <si>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</si>
  <si>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</si>
  <si>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</si>
  <si>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</si>
  <si>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</si>
  <si>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</si>
  <si>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</si>
  <si>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</si>
  <si>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</si>
  <si>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</si>
  <si>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</si>
  <si>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</si>
  <si>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</si>
  <si>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</si>
  <si>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</si>
  <si>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</si>
  <si>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</si>
  <si>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</si>
  <si>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</si>
  <si>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</si>
  <si>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</si>
  <si>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</si>
  <si>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</si>
  <si>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</si>
  <si>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</si>
  <si>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</si>
  <si>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</si>
  <si>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</si>
  <si>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</si>
  <si>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</si>
  <si>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</si>
  <si>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</si>
  <si>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</si>
  <si>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</si>
  <si>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</si>
  <si>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</si>
  <si>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</si>
  <si>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</si>
  <si>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</si>
  <si>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</si>
  <si>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</si>
  <si>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</si>
  <si>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</si>
  <si>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</si>
  <si>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</si>
  <si>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</si>
  <si>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</si>
  <si>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</si>
  <si>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</si>
  <si>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</si>
  <si>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</si>
  <si>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</si>
  <si>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</si>
  <si>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</si>
  <si>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</si>
  <si>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</si>
  <si>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</si>
  <si>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</si>
  <si>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</si>
  <si>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</si>
  <si>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</si>
  <si>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</si>
  <si>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</si>
  <si>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</si>
  <si>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</si>
  <si>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</si>
  <si>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</si>
  <si>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</si>
  <si>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</si>
  <si>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</si>
  <si>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</si>
  <si>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</si>
  <si>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</si>
  <si>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</si>
  <si>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</si>
  <si>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</si>
  <si>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</si>
  <si>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</si>
  <si>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</si>
  <si>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</si>
  <si>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</si>
  <si>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</si>
  <si>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</si>
  <si>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</si>
  <si>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</si>
  <si>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</si>
  <si>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</si>
  <si>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</si>
  <si>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</si>
  <si>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</si>
  <si>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</si>
  <si>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</si>
  <si>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</si>
  <si>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</si>
  <si>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</si>
  <si>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</si>
  <si>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</si>
  <si>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</si>
  <si>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</si>
  <si>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</si>
  <si>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</si>
  <si>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</si>
  <si>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</si>
  <si>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</si>
  <si>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</si>
  <si>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</si>
  <si>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</si>
  <si>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</si>
  <si>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</si>
  <si>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</si>
  <si>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</si>
  <si>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</si>
  <si>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</si>
  <si>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</si>
  <si>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</si>
  <si>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</si>
  <si>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</si>
  <si>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</si>
  <si>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</si>
  <si>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</si>
  <si>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</si>
  <si>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</si>
  <si>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</si>
  <si>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</si>
  <si>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</si>
  <si>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</si>
  <si>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</si>
  <si>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</si>
  <si>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</si>
  <si>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</si>
  <si>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</si>
  <si>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</si>
  <si>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</si>
  <si>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</si>
  <si>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</si>
  <si>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</si>
  <si>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</si>
  <si>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</si>
  <si>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</si>
  <si>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</si>
  <si>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</si>
  <si>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</si>
  <si>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</si>
  <si>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</si>
  <si>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</si>
  <si>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</si>
  <si>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</si>
  <si>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</si>
  <si>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</si>
  <si>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</si>
  <si>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</si>
  <si>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</si>
  <si>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</si>
  <si>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</si>
  <si>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</si>
  <si>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</si>
  <si>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</si>
  <si>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</si>
  <si>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</si>
  <si>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</si>
  <si>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</si>
  <si>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</si>
  <si>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</si>
  <si>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</si>
  <si>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</si>
  <si>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</si>
  <si>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</si>
  <si>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</si>
  <si>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</si>
  <si>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</si>
  <si>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</si>
  <si>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</si>
  <si>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</si>
  <si>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</si>
  <si>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</si>
  <si>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</si>
  <si>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</si>
  <si>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</si>
  <si>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</si>
  <si>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</si>
  <si>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</si>
  <si>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</si>
  <si>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</si>
  <si>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</si>
  <si>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</si>
  <si>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</si>
  <si>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</si>
  <si>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</si>
  <si>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</si>
  <si>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</si>
  <si>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</si>
  <si>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</si>
  <si>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</si>
  <si>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</si>
  <si>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</si>
  <si>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</si>
  <si>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</si>
  <si>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</si>
  <si>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</si>
  <si>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</si>
  <si>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</si>
  <si>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</si>
  <si>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</si>
  <si>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</si>
  <si>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</si>
  <si>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</si>
  <si>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</si>
  <si>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</si>
  <si>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</si>
  <si>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</si>
  <si>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</si>
  <si>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</si>
  <si>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</si>
  <si>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</si>
  <si>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</si>
  <si>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</si>
  <si>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</si>
  <si>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</si>
  <si>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</si>
  <si>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</si>
  <si>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</si>
  <si>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</si>
  <si>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</si>
  <si>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</si>
  <si>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</si>
  <si>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</si>
  <si>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</si>
  <si>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</si>
  <si>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</si>
  <si>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</si>
  <si>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</si>
  <si>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</si>
  <si>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</si>
  <si>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</si>
  <si>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</si>
  <si>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</si>
  <si>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</si>
  <si>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</si>
  <si>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</si>
  <si>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</si>
  <si>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</si>
  <si>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</si>
  <si>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</si>
  <si>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</si>
  <si>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</si>
  <si>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</si>
  <si>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</si>
  <si>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</si>
  <si>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</si>
  <si>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</si>
  <si>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</si>
  <si>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</si>
  <si>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</si>
  <si>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</si>
  <si>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</si>
  <si>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</si>
  <si>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</si>
  <si>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</si>
  <si>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</si>
  <si>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</si>
  <si>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</si>
  <si>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</si>
  <si>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</si>
  <si>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</si>
  <si>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</si>
  <si>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</si>
  <si>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</si>
  <si>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</si>
  <si>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</si>
  <si>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</si>
  <si>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</si>
  <si>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</si>
  <si>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</si>
  <si>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</si>
  <si>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</si>
  <si>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</si>
  <si>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</si>
  <si>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</si>
  <si>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</si>
  <si>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</si>
  <si>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</si>
  <si>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</si>
  <si>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</si>
  <si>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</si>
  <si>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</si>
  <si>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</si>
  <si>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</si>
  <si>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</si>
  <si>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</si>
  <si>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</si>
  <si>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</si>
  <si>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</si>
  <si>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</si>
  <si>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</si>
  <si>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</si>
  <si>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</si>
  <si>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</si>
  <si>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</si>
  <si>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</si>
  <si>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</si>
  <si>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</si>
  <si>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</si>
  <si>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</si>
  <si>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</si>
  <si>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</si>
  <si>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</si>
  <si>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</si>
  <si>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</si>
  <si>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</si>
  <si>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</si>
  <si>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</si>
  <si>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</si>
  <si>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</si>
  <si>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</si>
  <si>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</si>
  <si>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</si>
  <si>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</si>
  <si>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</si>
  <si>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</si>
  <si>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</si>
  <si>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</si>
  <si>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</si>
  <si>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</si>
  <si>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</si>
  <si>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</si>
  <si>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</si>
  <si>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</si>
  <si>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</si>
  <si>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</si>
  <si>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</si>
  <si>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</si>
  <si>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</si>
  <si>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</si>
  <si>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</si>
  <si>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</si>
  <si>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</si>
  <si>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</si>
  <si>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</si>
  <si>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</si>
  <si>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</si>
  <si>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</si>
  <si>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</si>
  <si>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</si>
  <si>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</si>
  <si>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</si>
  <si>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</si>
  <si>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</si>
  <si>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</si>
  <si>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</si>
  <si>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</si>
  <si>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</si>
  <si>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</si>
  <si>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</si>
  <si>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</si>
  <si>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</si>
  <si>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</si>
  <si>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</si>
  <si>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</si>
  <si>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</si>
  <si>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</si>
  <si>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</si>
  <si>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</si>
  <si>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</si>
  <si>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</si>
  <si>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</si>
  <si>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</si>
  <si>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</si>
  <si>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</si>
  <si>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</si>
  <si>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</si>
  <si>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</si>
  <si>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</si>
  <si>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</si>
  <si>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</si>
  <si>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</si>
  <si>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</si>
  <si>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</si>
  <si>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</si>
  <si>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</si>
  <si>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</si>
  <si>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</si>
  <si>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</si>
  <si>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</si>
  <si>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</si>
  <si>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</si>
  <si>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</si>
  <si>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</si>
  <si>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</si>
  <si>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</si>
  <si>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</si>
  <si>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</si>
  <si>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</si>
  <si>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</si>
  <si>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</si>
  <si>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</si>
  <si>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</si>
  <si>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</si>
  <si>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</si>
  <si>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</si>
  <si>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</si>
  <si>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</si>
  <si>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</si>
  <si>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</si>
  <si>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</si>
  <si>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</si>
  <si>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</si>
  <si>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</si>
  <si>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</si>
  <si>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</si>
  <si>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</si>
  <si>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</si>
  <si>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</si>
  <si>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</si>
  <si>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</si>
  <si>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</si>
  <si>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</si>
  <si>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</si>
  <si>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</si>
  <si>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</si>
  <si>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</si>
  <si>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</si>
  <si>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</si>
  <si>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</si>
  <si>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</si>
  <si>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</si>
  <si>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</si>
  <si>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</si>
  <si>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</si>
  <si>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</si>
  <si>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</si>
  <si>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</si>
  <si>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</si>
  <si>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</si>
  <si>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</si>
  <si>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</si>
  <si>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</si>
  <si>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</si>
  <si>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</si>
  <si>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</si>
  <si>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</si>
  <si>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</si>
  <si>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</si>
  <si>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</si>
  <si>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</si>
  <si>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</si>
  <si>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</si>
  <si>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</si>
  <si>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</si>
  <si>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</si>
  <si>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</si>
  <si>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</si>
  <si>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</si>
  <si>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</si>
  <si>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</si>
  <si>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</si>
  <si>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</si>
  <si>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</si>
  <si>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</si>
  <si>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</si>
  <si>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</si>
  <si>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</si>
  <si>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</si>
  <si>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</si>
  <si>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</si>
  <si>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</si>
  <si>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</si>
  <si>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</si>
  <si>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</si>
  <si>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</si>
  <si>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</si>
  <si>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</si>
  <si>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</si>
  <si>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</si>
  <si>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</si>
  <si>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</si>
  <si>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</si>
  <si>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</si>
  <si>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</si>
  <si>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</si>
  <si>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</si>
  <si>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</si>
  <si>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</si>
  <si>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</si>
  <si>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</si>
  <si>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</si>
  <si>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</si>
  <si>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</si>
  <si>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</si>
  <si>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</si>
  <si>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</si>
  <si>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</si>
  <si>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</si>
  <si>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</si>
  <si>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</si>
  <si>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</si>
  <si>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</si>
  <si>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</si>
  <si>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</si>
  <si>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</si>
  <si>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</si>
  <si>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</si>
  <si>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</si>
  <si>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</si>
  <si>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</si>
  <si>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</si>
  <si>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</si>
  <si>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</si>
  <si>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</si>
  <si>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</si>
  <si>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</si>
  <si>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</si>
  <si>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</si>
  <si>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</si>
  <si>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</si>
  <si>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</si>
  <si>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</si>
  <si>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</si>
  <si>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</si>
  <si>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</si>
  <si>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</si>
  <si>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</si>
  <si>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</si>
  <si>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</si>
  <si>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</si>
  <si>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</si>
  <si>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</si>
  <si>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</si>
  <si>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</si>
  <si>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</si>
  <si>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</si>
  <si>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</si>
  <si>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</si>
  <si>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</si>
  <si>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</si>
  <si>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</si>
  <si>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</si>
  <si>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</si>
  <si>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</si>
  <si>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</si>
  <si>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</si>
  <si>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</si>
  <si>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</si>
  <si>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</si>
  <si>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</si>
  <si>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</si>
  <si>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</si>
  <si>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</si>
  <si>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</si>
  <si>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</si>
  <si>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</si>
  <si>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</si>
  <si>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</si>
  <si>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</si>
  <si>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</si>
  <si>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</si>
  <si>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</si>
  <si>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</si>
  <si>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</si>
  <si>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</si>
  <si>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</si>
  <si>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</si>
  <si>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</si>
  <si>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</si>
  <si>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</si>
  <si>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</si>
  <si>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</si>
  <si>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</si>
  <si>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</si>
  <si>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</si>
  <si>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</si>
  <si>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</si>
  <si>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</si>
  <si>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</si>
  <si>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</si>
  <si>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</si>
  <si>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</si>
  <si>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</si>
  <si>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</si>
  <si>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</si>
  <si>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</si>
  <si>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</si>
  <si>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</si>
  <si>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</si>
  <si>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</si>
  <si>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</si>
  <si>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</si>
  <si>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</si>
  <si>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</si>
  <si>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</si>
  <si>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</si>
  <si>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</si>
  <si>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</si>
  <si>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</si>
  <si>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</si>
  <si>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</si>
  <si>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</si>
  <si>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</si>
  <si>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</si>
  <si>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</si>
  <si>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</si>
  <si>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</si>
  <si>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</si>
  <si>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</si>
  <si>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</si>
  <si>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</si>
  <si>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</si>
  <si>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</si>
  <si>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</si>
  <si>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</si>
  <si>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</si>
  <si>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</si>
  <si>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</si>
  <si>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</si>
  <si>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</si>
  <si>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</si>
  <si>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</si>
  <si>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</si>
  <si>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</si>
  <si>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</si>
  <si>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</si>
  <si>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</si>
  <si>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</si>
  <si>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</si>
  <si>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</si>
  <si>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</si>
  <si>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</si>
  <si>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</si>
  <si>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</si>
  <si>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</si>
  <si>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</si>
  <si>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</si>
  <si>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</si>
  <si>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</si>
  <si>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</si>
  <si>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</si>
  <si>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</si>
  <si>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</si>
  <si>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</si>
  <si>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</si>
  <si>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</si>
  <si>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</si>
  <si>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</si>
  <si>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</si>
  <si>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</si>
  <si>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</si>
  <si>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</si>
  <si>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</si>
  <si>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</si>
  <si>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</si>
  <si>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</si>
  <si>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</si>
  <si>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</si>
  <si>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</si>
  <si>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</si>
  <si>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</si>
  <si>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</si>
  <si>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</si>
  <si>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</si>
  <si>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</si>
  <si>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</si>
  <si>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</si>
  <si>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</si>
  <si>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</si>
  <si>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</si>
  <si>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</si>
  <si>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</si>
  <si>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</si>
  <si>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</si>
  <si>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</si>
  <si>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</si>
  <si>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</si>
  <si>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</si>
  <si>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</si>
  <si>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</si>
  <si>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</si>
  <si>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</si>
  <si>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</si>
  <si>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</si>
  <si>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</si>
  <si>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</si>
  <si>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</si>
  <si>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</si>
  <si>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</si>
  <si>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</si>
  <si>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</si>
  <si>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</si>
  <si>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</si>
  <si>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</si>
  <si>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</si>
  <si>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</si>
  <si>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</si>
  <si>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</si>
  <si>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</si>
  <si>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</si>
  <si>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</si>
  <si>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</si>
  <si>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</si>
  <si>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</si>
  <si>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</si>
  <si>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</si>
  <si>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</si>
  <si>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</si>
  <si>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</si>
  <si>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</si>
  <si>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</si>
  <si>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</si>
  <si>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</si>
  <si>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</si>
  <si>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</si>
  <si>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</si>
  <si>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</si>
  <si>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</si>
  <si>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</si>
  <si>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</si>
  <si>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</si>
  <si>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</si>
  <si>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</si>
  <si>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</si>
  <si>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</si>
  <si>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</si>
  <si>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</si>
  <si>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</si>
  <si>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</si>
  <si>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</si>
  <si>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</si>
  <si>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</si>
  <si>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</si>
  <si>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</si>
  <si>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</si>
  <si>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</si>
  <si>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</si>
  <si>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</si>
  <si>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</si>
  <si>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</si>
  <si>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</si>
  <si>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</si>
  <si>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</si>
  <si>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</si>
  <si>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</si>
  <si>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</si>
  <si>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</si>
  <si>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</si>
  <si>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</si>
  <si>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</si>
  <si>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</si>
  <si>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</si>
  <si>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</si>
  <si>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</si>
  <si>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</si>
  <si>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</si>
  <si>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</si>
  <si>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</si>
  <si>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</si>
  <si>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</si>
  <si>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</si>
  <si>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</si>
  <si>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</si>
  <si>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</si>
  <si>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</si>
  <si>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</si>
  <si>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</si>
  <si>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</si>
  <si>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</si>
  <si>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</si>
  <si>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</si>
  <si>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</si>
  <si>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</si>
  <si>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</si>
  <si>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</si>
  <si>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</si>
  <si>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</si>
  <si>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</si>
  <si>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</si>
  <si>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</si>
  <si>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</si>
  <si>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</si>
  <si>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</si>
  <si>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</si>
  <si>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</si>
  <si>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</si>
  <si>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</si>
  <si>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</si>
  <si>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</si>
  <si>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</si>
  <si>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</si>
  <si>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</si>
  <si>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</si>
  <si>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</si>
  <si>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</si>
  <si>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</si>
  <si>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</si>
  <si>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</si>
  <si>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</si>
  <si>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</si>
  <si>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</si>
  <si>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</si>
  <si>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</si>
  <si>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</si>
  <si>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</si>
  <si>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</si>
  <si>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</si>
  <si>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</si>
  <si>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</si>
  <si>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</si>
  <si>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</si>
  <si>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</si>
  <si>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</si>
  <si>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</si>
  <si>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</si>
  <si>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</si>
  <si>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</si>
  <si>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</si>
  <si>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</si>
  <si>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</si>
  <si>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</si>
  <si>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</si>
  <si>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</si>
  <si>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</si>
  <si>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</si>
  <si>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</si>
  <si>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</si>
  <si>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</si>
  <si>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</si>
  <si>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</si>
  <si>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</si>
  <si>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</si>
  <si>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</si>
  <si>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</si>
  <si>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</si>
  <si>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</si>
  <si>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</si>
  <si>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</si>
  <si>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</si>
  <si>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</si>
  <si>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</si>
  <si>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</si>
  <si>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</si>
  <si>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</si>
  <si>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</si>
  <si>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</si>
  <si>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</si>
  <si>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</si>
  <si>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</si>
  <si>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</si>
  <si>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</si>
  <si>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</si>
  <si>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</si>
  <si>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</si>
  <si>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</si>
  <si>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</si>
  <si>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</si>
  <si>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</si>
  <si>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</si>
  <si>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</si>
  <si>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</si>
  <si>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</si>
  <si>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</si>
  <si>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</si>
  <si>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</si>
  <si>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</si>
  <si>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</si>
  <si>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</si>
  <si>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</si>
  <si>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</si>
  <si>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</si>
  <si>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</si>
  <si>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</si>
  <si>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</si>
  <si>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</si>
  <si>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</si>
  <si>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</si>
  <si>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</si>
  <si>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</si>
  <si>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</si>
  <si>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</si>
  <si>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</si>
  <si>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</si>
  <si>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</si>
  <si>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</si>
  <si>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</si>
  <si>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</si>
  <si>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</si>
  <si>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</si>
  <si>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</si>
  <si>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</si>
  <si>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</si>
  <si>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</si>
  <si>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</si>
  <si>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</si>
  <si>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</si>
  <si>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</si>
  <si>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</si>
  <si>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</si>
  <si>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</si>
  <si>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</si>
  <si>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</si>
  <si>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</si>
  <si>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</si>
  <si>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</si>
  <si>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</si>
  <si>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</si>
  <si>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</si>
  <si>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</si>
  <si>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</si>
  <si>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</si>
  <si>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</si>
  <si>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</si>
  <si>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</si>
  <si>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</si>
  <si>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</si>
  <si>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</si>
  <si>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</si>
  <si>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</si>
  <si>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</si>
  <si>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</si>
  <si>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</si>
  <si>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</si>
  <si>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</si>
  <si>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</si>
  <si>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</si>
  <si>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</si>
  <si>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</si>
  <si>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</si>
  <si>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</si>
  <si>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</si>
  <si>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</si>
  <si>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</si>
  <si>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</si>
  <si>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</si>
  <si>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</si>
  <si>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</si>
  <si>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</si>
  <si>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</si>
  <si>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</si>
  <si>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</si>
  <si>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</si>
  <si>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</si>
  <si>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</si>
  <si>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</si>
  <si>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</si>
  <si>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</si>
  <si>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</si>
  <si>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</si>
  <si>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</si>
  <si>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</si>
  <si>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</si>
  <si>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</si>
  <si>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</si>
  <si>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</si>
  <si>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</si>
  <si>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</si>
  <si>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</si>
  <si>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</si>
  <si>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</si>
  <si>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</si>
  <si>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</si>
  <si>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</si>
  <si>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</si>
  <si>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</si>
  <si>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</si>
  <si>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</si>
  <si>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</si>
  <si>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</si>
  <si>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</si>
  <si>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</si>
  <si>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</si>
  <si>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</si>
  <si>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</si>
  <si>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</si>
  <si>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</si>
  <si>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</si>
  <si>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</si>
  <si>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</si>
  <si>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</si>
  <si>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</si>
  <si>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</si>
  <si>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</si>
  <si>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</si>
  <si>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</si>
  <si>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</si>
  <si>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</si>
  <si>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</si>
  <si>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</si>
  <si>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</si>
  <si>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</si>
  <si>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</si>
  <si>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</si>
  <si>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</si>
  <si>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</si>
  <si>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</si>
  <si>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</si>
  <si>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</si>
  <si>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</si>
  <si>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</si>
  <si>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</si>
  <si>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</si>
  <si>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</si>
  <si>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</si>
  <si>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</si>
  <si>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</si>
  <si>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</si>
  <si>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</si>
  <si>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</si>
  <si>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</si>
  <si>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</si>
  <si>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</si>
  <si>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</si>
  <si>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</si>
  <si>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</si>
  <si>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</si>
  <si>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</si>
  <si>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</si>
  <si>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</si>
  <si>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</si>
  <si>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</si>
  <si>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</si>
  <si>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</si>
  <si>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</si>
  <si>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</si>
  <si>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</si>
  <si>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</si>
  <si>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</si>
  <si>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</si>
  <si>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</si>
  <si>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</si>
  <si>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</si>
  <si>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</si>
  <si>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</si>
  <si>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</si>
  <si>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</si>
  <si>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</si>
  <si>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</si>
  <si>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</si>
  <si>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</si>
  <si>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</si>
  <si>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</si>
  <si>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</si>
  <si>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</si>
  <si>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</si>
  <si>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</si>
  <si>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</si>
  <si>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</si>
  <si>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</si>
  <si>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</si>
  <si>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</si>
  <si>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</si>
  <si>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</si>
  <si>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</si>
  <si>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</si>
  <si>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</si>
  <si>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</si>
  <si>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</si>
  <si>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</si>
  <si>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</si>
  <si>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</si>
  <si>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</si>
  <si>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</si>
  <si>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</si>
  <si>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</si>
  <si>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</si>
  <si>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</si>
  <si>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</si>
  <si>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</si>
  <si>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</si>
  <si>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</si>
  <si>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</si>
  <si>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</si>
  <si>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</si>
  <si>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</si>
  <si>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</si>
  <si>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</si>
  <si>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</si>
  <si>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</si>
  <si>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</si>
  <si>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</si>
  <si>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</si>
  <si>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</si>
  <si>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</si>
  <si>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</si>
  <si>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</si>
  <si>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</si>
  <si>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</si>
  <si>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</si>
  <si>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</si>
  <si>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</si>
  <si>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</si>
  <si>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</si>
  <si>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</si>
  <si>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</si>
  <si>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</si>
  <si>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</si>
  <si>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</si>
  <si>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</si>
  <si>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</si>
  <si>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</si>
  <si>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</si>
  <si>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</si>
  <si>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</si>
  <si>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</si>
  <si>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</si>
  <si>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</si>
  <si>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</si>
  <si>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</si>
  <si>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</si>
  <si>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</si>
  <si>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</si>
  <si>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</si>
  <si>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</si>
  <si>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</si>
  <si>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</si>
  <si>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</si>
  <si>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</si>
  <si>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</si>
  <si>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</si>
  <si>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</si>
  <si>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</si>
  <si>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</si>
  <si>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</si>
  <si>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</si>
  <si>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</si>
  <si>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</si>
  <si>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</si>
  <si>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</si>
  <si>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</si>
  <si>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</si>
  <si>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</si>
  <si>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</si>
  <si>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</si>
  <si>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</si>
  <si>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</si>
  <si>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</si>
  <si>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</si>
  <si>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</si>
  <si>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</si>
  <si>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</si>
  <si>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</si>
  <si>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</si>
  <si>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</si>
  <si>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</si>
  <si>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</si>
  <si>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</si>
  <si>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</si>
  <si>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</si>
  <si>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</si>
  <si>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</si>
  <si>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</si>
  <si>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</si>
  <si>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</si>
  <si>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</si>
  <si>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</si>
  <si>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</si>
  <si>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</si>
  <si>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</si>
  <si>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</si>
  <si>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</si>
  <si>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</si>
  <si>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</si>
  <si>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</si>
  <si>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</si>
  <si>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</si>
  <si>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</si>
  <si>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</si>
  <si>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</si>
  <si>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</si>
  <si>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</si>
  <si>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</si>
  <si>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</si>
  <si>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</si>
  <si>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</si>
  <si>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</si>
  <si>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</si>
  <si>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</si>
  <si>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</si>
  <si>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</si>
  <si>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</si>
  <si>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</si>
  <si>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</si>
  <si>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</si>
  <si>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</si>
  <si>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</si>
  <si>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</si>
  <si>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</si>
  <si>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</si>
  <si>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</si>
  <si>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</si>
  <si>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</si>
  <si>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</si>
  <si>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</si>
  <si>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</si>
  <si>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</si>
  <si>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</si>
  <si>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</si>
  <si>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</si>
  <si>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</si>
  <si>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</si>
  <si>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</si>
  <si>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</si>
  <si>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</si>
  <si>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</si>
  <si>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</si>
  <si>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</si>
  <si>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</si>
  <si>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</si>
  <si>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</si>
  <si>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</si>
  <si>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</si>
  <si>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</si>
  <si>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</si>
  <si>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</si>
  <si>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</si>
  <si>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</si>
  <si>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</si>
  <si>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</si>
  <si>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</si>
  <si>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</si>
  <si>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</si>
  <si>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</si>
  <si>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</si>
  <si>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</si>
  <si>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</si>
  <si>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</si>
  <si>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</si>
  <si>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</si>
  <si>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</si>
  <si>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</si>
  <si>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</si>
  <si>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</si>
  <si>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</si>
  <si>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</si>
  <si>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</si>
  <si>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</si>
  <si>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</si>
  <si>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</si>
  <si>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</si>
  <si>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</si>
  <si>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</si>
  <si>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</si>
  <si>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</si>
  <si>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</si>
  <si>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</si>
  <si>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</si>
  <si>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</si>
  <si>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</si>
  <si>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</si>
  <si>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</si>
  <si>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</si>
  <si>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</si>
  <si>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</si>
  <si>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</si>
  <si>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</si>
  <si>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</si>
  <si>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</si>
  <si>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</si>
  <si>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</si>
  <si>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</si>
  <si>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</si>
  <si>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</si>
  <si>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</si>
  <si>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</si>
  <si>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</si>
  <si>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</si>
  <si>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</si>
  <si>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</si>
  <si>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</si>
  <si>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</si>
  <si>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</si>
  <si>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</si>
  <si>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</si>
  <si>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</si>
  <si>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</si>
  <si>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</si>
  <si>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</si>
  <si>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</si>
  <si>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</si>
  <si>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</si>
  <si>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</si>
  <si>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</si>
  <si>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</si>
  <si>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</si>
  <si>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</si>
  <si>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</si>
  <si>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</si>
  <si>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</si>
  <si>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</si>
  <si>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</si>
  <si>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</si>
  <si>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</si>
  <si>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</si>
  <si>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</si>
  <si>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</si>
  <si>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</si>
  <si>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</si>
  <si>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</si>
  <si>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</si>
  <si>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</si>
  <si>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</si>
  <si>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</si>
  <si>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</si>
  <si>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</si>
  <si>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</si>
  <si>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</si>
  <si>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</si>
  <si>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</si>
  <si>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</si>
  <si>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</si>
  <si>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</si>
  <si>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</si>
  <si>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</si>
  <si>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</si>
  <si>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</si>
  <si>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</si>
  <si>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</si>
  <si>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</si>
  <si>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</si>
  <si>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</si>
  <si>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</si>
  <si>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</si>
  <si>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</si>
  <si>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</si>
  <si>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</si>
  <si>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</si>
  <si>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</si>
  <si>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</si>
  <si>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</si>
  <si>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</si>
  <si>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</si>
  <si>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</si>
  <si>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</si>
  <si>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</si>
  <si>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</si>
  <si>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</si>
  <si>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</si>
  <si>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</si>
  <si>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</si>
  <si>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</si>
  <si>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</si>
  <si>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</si>
  <si>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</si>
  <si>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</si>
  <si>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</si>
  <si>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</si>
  <si>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</si>
  <si>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</si>
  <si>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</si>
  <si>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</si>
  <si>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</si>
  <si>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</si>
  <si>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</si>
  <si>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</si>
  <si>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</si>
  <si>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</si>
  <si>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</si>
  <si>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</si>
  <si>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</si>
  <si>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</si>
  <si>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</si>
  <si>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</si>
  <si>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</si>
  <si>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</si>
  <si>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</si>
  <si>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</si>
  <si>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</si>
  <si>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</si>
  <si>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</si>
  <si>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</si>
  <si>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</si>
  <si>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</si>
  <si>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</si>
  <si>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</si>
  <si>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</si>
  <si>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</si>
  <si>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</si>
  <si>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</si>
  <si>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</si>
  <si>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</si>
  <si>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</si>
  <si>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</si>
  <si>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</si>
  <si>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</si>
  <si>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</si>
  <si>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</si>
  <si>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</si>
  <si>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</si>
  <si>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</si>
  <si>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</si>
  <si>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</si>
  <si>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</si>
  <si>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</si>
  <si>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</si>
  <si>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</si>
  <si>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</si>
  <si>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</si>
  <si>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</si>
  <si>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</si>
  <si>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</si>
  <si>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</si>
  <si>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</si>
  <si>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</si>
  <si>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</si>
  <si>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</si>
  <si>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</si>
  <si>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</si>
  <si>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</si>
  <si>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</si>
  <si>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</si>
  <si>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</si>
  <si>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</si>
  <si>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</si>
  <si>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</si>
  <si>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</si>
  <si>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</si>
  <si>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</si>
  <si>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</si>
  <si>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</si>
  <si>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</si>
  <si>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</si>
  <si>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</si>
  <si>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</si>
  <si>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</si>
  <si>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</si>
  <si>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</si>
  <si>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</si>
  <si>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</si>
  <si>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</si>
  <si>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</si>
  <si>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</si>
  <si>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</si>
  <si>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</si>
  <si>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</si>
  <si>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</si>
  <si>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</si>
  <si>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</si>
  <si>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</si>
  <si>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</si>
  <si>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</si>
  <si>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</si>
  <si>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</si>
  <si>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</si>
  <si>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</si>
  <si>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</si>
  <si>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</si>
  <si>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</si>
  <si>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</si>
  <si>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</si>
  <si>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</si>
  <si>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</si>
  <si>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</si>
  <si>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</si>
  <si>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</si>
  <si>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</si>
  <si>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</si>
  <si>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</si>
  <si>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</si>
  <si>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</si>
  <si>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</si>
  <si>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</si>
  <si>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</si>
  <si>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</si>
  <si>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</si>
  <si>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</si>
  <si>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</si>
  <si>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</si>
  <si>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</si>
  <si>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</si>
  <si>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</si>
  <si>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</si>
  <si>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</si>
  <si>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</si>
  <si>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</si>
  <si>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</si>
  <si>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</si>
  <si>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</si>
  <si>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</si>
  <si>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</si>
  <si>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</si>
  <si>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</si>
  <si>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</si>
  <si>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</si>
  <si>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</si>
  <si>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</si>
  <si>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</si>
  <si>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</si>
  <si>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</si>
  <si>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</si>
  <si>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</si>
  <si>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</si>
  <si>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</si>
  <si>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</si>
  <si>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</si>
  <si>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</si>
  <si>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</si>
  <si>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</si>
  <si>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</si>
  <si>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</si>
  <si>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</si>
  <si>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</si>
  <si>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</si>
  <si>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</si>
  <si>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</si>
  <si>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</si>
  <si>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</si>
  <si>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</si>
  <si>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</si>
  <si>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</si>
  <si>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</si>
  <si>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</si>
  <si>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</si>
  <si>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</si>
  <si>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</si>
  <si>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</si>
  <si>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</si>
  <si>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</si>
  <si>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</si>
  <si>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</si>
  <si>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</si>
  <si>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</si>
  <si>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</si>
  <si>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</si>
  <si>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</si>
  <si>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</si>
  <si>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</si>
  <si>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</si>
  <si>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</si>
  <si>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</si>
  <si>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</si>
  <si>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</si>
  <si>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</si>
  <si>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</si>
  <si>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</si>
  <si>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</si>
  <si>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</si>
  <si>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</si>
  <si>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</si>
  <si>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</si>
  <si>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</si>
  <si>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</si>
  <si>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</si>
  <si>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</si>
  <si>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</si>
  <si>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</si>
  <si>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</si>
  <si>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</si>
  <si>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</si>
  <si>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</si>
  <si>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</si>
  <si>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</si>
  <si>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</si>
  <si>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</si>
  <si>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</si>
  <si>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</si>
  <si>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</si>
  <si>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</si>
  <si>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</si>
  <si>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</si>
  <si>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</si>
  <si>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</si>
  <si>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</si>
  <si>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</si>
  <si>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</si>
  <si>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</si>
  <si>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</si>
  <si>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</si>
  <si>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</si>
  <si>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</si>
  <si>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</si>
  <si>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</si>
  <si>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</si>
  <si>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</si>
  <si>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</si>
  <si>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</si>
  <si>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</si>
  <si>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</si>
  <si>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</si>
  <si>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</si>
  <si>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</si>
  <si>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</si>
  <si>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</si>
  <si>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</si>
  <si>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</si>
  <si>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</si>
  <si>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</si>
  <si>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</si>
  <si>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</si>
  <si>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</si>
  <si>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</si>
  <si>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</si>
  <si>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</si>
  <si>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</si>
  <si>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</si>
  <si>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</si>
  <si>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</si>
  <si>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</si>
  <si>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</si>
  <si>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</si>
  <si>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</si>
  <si>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</si>
  <si>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</si>
  <si>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</si>
  <si>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</si>
  <si>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</si>
  <si>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</si>
  <si>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</si>
  <si>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</si>
  <si>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</si>
  <si>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</si>
  <si>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</si>
  <si>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</si>
  <si>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</si>
  <si>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</si>
  <si>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</si>
  <si>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</si>
  <si>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</si>
  <si>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</si>
  <si>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</si>
  <si>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</si>
  <si>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</si>
  <si>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</si>
  <si>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</si>
  <si>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</si>
  <si>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</si>
  <si>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</si>
  <si>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</si>
  <si>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</si>
  <si>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</si>
  <si>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</si>
  <si>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</si>
  <si>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</si>
  <si>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</si>
  <si>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</si>
  <si>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</si>
  <si>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</si>
  <si>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</si>
  <si>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</si>
  <si>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</si>
  <si>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</si>
  <si>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</si>
  <si>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</si>
  <si>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</si>
  <si>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</si>
  <si>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</si>
  <si>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</si>
  <si>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</si>
  <si>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</si>
  <si>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</si>
  <si>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</si>
  <si>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</si>
  <si>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</si>
  <si>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</si>
  <si>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</si>
  <si>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</si>
  <si>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</si>
  <si>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</si>
  <si>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</si>
  <si>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</si>
  <si>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</si>
  <si>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</si>
  <si>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</si>
  <si>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</si>
  <si>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</si>
  <si>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</si>
  <si>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</si>
  <si>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</si>
  <si>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</si>
  <si>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</si>
  <si>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</si>
  <si>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</si>
  <si>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</si>
  <si>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</si>
  <si>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</si>
  <si>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</si>
  <si>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</si>
  <si>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</si>
  <si>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</si>
  <si>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</si>
  <si>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</si>
  <si>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</si>
  <si>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</si>
  <si>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</si>
  <si>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</si>
  <si>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</si>
  <si>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</si>
  <si>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</si>
  <si>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</si>
  <si>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</si>
  <si>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</si>
  <si>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</si>
  <si>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</si>
  <si>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</si>
  <si>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</si>
  <si>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</si>
  <si>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</si>
  <si>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</si>
  <si>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</si>
  <si>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</si>
  <si>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</si>
  <si>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</si>
  <si>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</si>
  <si>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</si>
  <si>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</si>
  <si>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</si>
  <si>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</si>
  <si>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</si>
  <si>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</si>
  <si>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</si>
  <si>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</si>
  <si>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</si>
  <si>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</si>
  <si>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</si>
  <si>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</si>
  <si>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</si>
  <si>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</si>
  <si>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</si>
  <si>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</si>
  <si>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</si>
  <si>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</si>
  <si>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</si>
  <si>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</si>
  <si>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</si>
  <si>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</si>
  <si>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</si>
  <si>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</si>
  <si>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</si>
  <si>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</si>
  <si>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</si>
  <si>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</si>
  <si>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</si>
  <si>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</si>
  <si>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</si>
  <si>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</si>
  <si>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</si>
  <si>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</si>
  <si>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</si>
  <si>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</si>
  <si>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</si>
  <si>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</si>
  <si>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</si>
  <si>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</si>
  <si>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</si>
  <si>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</si>
  <si>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</si>
  <si>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</si>
  <si>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</si>
  <si>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</si>
  <si>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</si>
  <si>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</si>
  <si>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</si>
  <si>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</si>
  <si>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</si>
  <si>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</si>
  <si>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</si>
  <si>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</si>
  <si>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</si>
  <si>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</si>
  <si>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</si>
  <si>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</si>
  <si>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</si>
  <si>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</si>
  <si>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</si>
  <si>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</si>
  <si>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</si>
  <si>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</si>
  <si>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</si>
  <si>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</si>
  <si>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</si>
  <si>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</si>
  <si>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</si>
  <si>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</si>
  <si>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</si>
  <si>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</si>
  <si>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</si>
  <si>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</si>
  <si>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</si>
  <si>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</si>
  <si>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</si>
  <si>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</si>
  <si>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</si>
  <si>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</si>
  <si>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</si>
  <si>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</si>
  <si>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</si>
  <si>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</si>
  <si>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</si>
  <si>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</si>
  <si>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</si>
  <si>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</si>
  <si>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</si>
  <si>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</si>
  <si>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</si>
  <si>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</si>
  <si>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</si>
  <si>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</si>
  <si>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</si>
  <si>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</si>
  <si>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</si>
  <si>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</si>
  <si>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</si>
  <si>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</si>
  <si>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</si>
  <si>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</si>
  <si>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</si>
  <si>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</si>
  <si>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</si>
  <si>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</si>
  <si>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</si>
  <si>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</si>
  <si>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</si>
  <si>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</si>
  <si>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</si>
  <si>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</si>
  <si>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</si>
  <si>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</si>
  <si>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</si>
  <si>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</si>
  <si>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</si>
  <si>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</si>
  <si>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</si>
  <si>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</si>
  <si>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</si>
  <si>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</si>
  <si>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</si>
  <si>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</si>
  <si>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</si>
  <si>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</si>
  <si>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</si>
  <si>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</si>
  <si>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</si>
  <si>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</si>
  <si>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</si>
  <si>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</si>
  <si>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</si>
  <si>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</si>
  <si>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</si>
  <si>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</si>
  <si>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</si>
  <si>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</si>
  <si>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</si>
  <si>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</si>
  <si>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</si>
  <si>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</si>
  <si>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</si>
  <si>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</si>
  <si>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</si>
  <si>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</si>
  <si>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</si>
  <si>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</si>
  <si>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</si>
  <si>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</si>
  <si>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</si>
  <si>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</si>
  <si>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</si>
  <si>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</si>
  <si>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</si>
  <si>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</si>
  <si>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</si>
  <si>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</si>
  <si>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</si>
  <si>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</si>
  <si>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</si>
  <si>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</si>
  <si>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</si>
  <si>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</si>
  <si>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</si>
  <si>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</si>
  <si>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</si>
  <si>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</si>
  <si>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</si>
  <si>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</si>
  <si>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</si>
  <si>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</si>
  <si>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</si>
  <si>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</si>
  <si>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</si>
  <si>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</si>
  <si>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</si>
  <si>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</si>
  <si>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</si>
  <si>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</si>
  <si>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</si>
  <si>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</si>
  <si>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</si>
  <si>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</si>
  <si>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</si>
  <si>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</si>
  <si>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</si>
  <si>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</si>
  <si>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</si>
  <si>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</si>
  <si>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</si>
  <si>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</si>
  <si>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</si>
  <si>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</si>
  <si>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</si>
  <si>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</si>
  <si>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</si>
  <si>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</si>
  <si>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</si>
  <si>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</si>
  <si>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</si>
  <si>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</si>
  <si>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</si>
  <si>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</si>
  <si>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</si>
  <si>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</si>
  <si>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</si>
  <si>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</si>
  <si>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</si>
  <si>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</si>
  <si>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</si>
  <si>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</si>
  <si>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</si>
  <si>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</si>
  <si>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</si>
  <si>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</si>
  <si>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</si>
  <si>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</si>
  <si>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</si>
  <si>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</si>
  <si>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</si>
  <si>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</si>
  <si>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</si>
  <si>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</si>
  <si>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</si>
  <si>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</si>
  <si>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</si>
  <si>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</si>
  <si>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</si>
  <si>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</si>
  <si>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</si>
  <si>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</si>
  <si>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</si>
  <si>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</si>
  <si>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</si>
  <si>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</si>
  <si>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</si>
  <si>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</si>
  <si>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</si>
  <si>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</si>
  <si>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</si>
  <si>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</si>
  <si>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</si>
  <si>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</si>
  <si>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</si>
  <si>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</si>
  <si>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</si>
  <si>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</si>
  <si>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</si>
  <si>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</si>
  <si>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</si>
  <si>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</si>
  <si>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</si>
  <si>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</si>
  <si>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</si>
  <si>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</si>
  <si>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</si>
  <si>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</si>
  <si>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</si>
  <si>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</si>
  <si>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</si>
  <si>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</si>
  <si>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</si>
  <si>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</si>
  <si>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</si>
  <si>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</si>
  <si>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</si>
  <si>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</si>
  <si>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</si>
  <si>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</si>
  <si>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</si>
  <si>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</si>
  <si>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</si>
  <si>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</si>
  <si>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</si>
  <si>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</si>
  <si>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</si>
  <si>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</si>
  <si>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</si>
  <si>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</si>
  <si>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</si>
  <si>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</si>
  <si>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</si>
  <si>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</si>
  <si>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</si>
  <si>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</si>
  <si>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</si>
  <si>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</si>
  <si>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</si>
  <si>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</si>
  <si>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</si>
  <si>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</si>
  <si>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</si>
  <si>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</si>
  <si>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</si>
  <si>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</si>
  <si>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</si>
  <si>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</si>
  <si>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</si>
  <si>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</si>
  <si>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</si>
  <si>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</si>
  <si>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</si>
  <si>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</si>
  <si>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</si>
  <si>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</si>
  <si>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</si>
  <si>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</si>
  <si>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</si>
  <si>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</si>
  <si>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</si>
  <si>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</si>
  <si>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</si>
  <si>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</si>
  <si>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</si>
  <si>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</si>
  <si>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</si>
  <si>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</si>
  <si>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</si>
  <si>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</si>
  <si>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</si>
  <si>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</si>
  <si>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</si>
  <si>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</si>
  <si>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</si>
  <si>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</si>
  <si>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</si>
  <si>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</si>
  <si>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</si>
  <si>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</si>
  <si>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</si>
  <si>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</si>
  <si>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</si>
  <si>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</si>
  <si>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</si>
  <si>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</si>
  <si>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</si>
  <si>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</si>
  <si>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</si>
  <si>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</si>
  <si>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</si>
  <si>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</si>
  <si>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</si>
  <si>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</si>
  <si>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</si>
  <si>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</si>
  <si>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</si>
  <si>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</si>
  <si>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</si>
  <si>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</si>
  <si>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</si>
  <si>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</si>
  <si>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</si>
  <si>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</si>
  <si>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</si>
  <si>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</si>
  <si>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</si>
  <si>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</si>
  <si>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</si>
  <si>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</si>
  <si>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</si>
  <si>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</si>
  <si>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</si>
  <si>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</si>
  <si>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</si>
  <si>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</si>
  <si>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</si>
  <si>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</si>
  <si>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</si>
  <si>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</si>
  <si>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</si>
  <si>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</si>
  <si>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</si>
  <si>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</si>
  <si>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</si>
  <si>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</si>
  <si>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</si>
  <si>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</si>
  <si>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</si>
  <si>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</si>
  <si>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</si>
  <si>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</si>
  <si>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</si>
  <si>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</si>
  <si>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</si>
  <si>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</si>
  <si>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</si>
  <si>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</si>
  <si>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</si>
  <si>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</si>
  <si>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</si>
  <si>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</si>
  <si>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</si>
  <si>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</si>
  <si>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</si>
  <si>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</si>
  <si>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</si>
  <si>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</si>
  <si>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</si>
  <si>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</si>
  <si>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</si>
  <si>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</si>
  <si>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</si>
  <si>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</si>
  <si>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</si>
  <si>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</si>
  <si>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</si>
  <si>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</si>
  <si>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</si>
  <si>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</si>
  <si>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</si>
  <si>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</si>
  <si>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</si>
  <si>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</si>
  <si>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</si>
  <si>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</si>
  <si>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</si>
  <si>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</si>
  <si>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</si>
  <si>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</si>
  <si>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</si>
  <si>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</si>
  <si>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</si>
  <si>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</si>
  <si>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</si>
  <si>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</si>
  <si>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</si>
  <si>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</si>
  <si>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</si>
  <si>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</si>
  <si>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</si>
  <si>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</si>
  <si>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</si>
  <si>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</si>
  <si>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</si>
  <si>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</si>
  <si>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</si>
  <si>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</si>
  <si>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</si>
  <si>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</si>
  <si>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</si>
  <si>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</si>
  <si>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</si>
  <si>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</si>
  <si>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</si>
  <si>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</si>
  <si>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</si>
  <si>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</si>
  <si>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</si>
  <si>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</si>
  <si>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</si>
  <si>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</si>
  <si>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</si>
  <si>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</si>
  <si>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</si>
  <si>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</si>
  <si>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</si>
  <si>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</si>
  <si>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</si>
  <si>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</si>
  <si>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</si>
  <si>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</si>
  <si>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</si>
  <si>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</si>
  <si>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</si>
  <si>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</si>
  <si>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</si>
  <si>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</si>
  <si>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</si>
  <si>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</si>
  <si>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</si>
  <si>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</si>
  <si>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</si>
  <si>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</si>
  <si>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</si>
  <si>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</si>
  <si>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</si>
  <si>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</si>
  <si>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</si>
  <si>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</si>
  <si>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</si>
  <si>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</si>
  <si>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</si>
  <si>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</si>
  <si>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</si>
  <si>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</si>
  <si>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</si>
  <si>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</si>
  <si>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</si>
  <si>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</si>
  <si>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</si>
  <si>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</si>
  <si>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</si>
  <si>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</si>
  <si>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</si>
  <si>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</si>
  <si>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</si>
  <si>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</si>
  <si>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</si>
  <si>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</si>
  <si>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</si>
  <si>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</si>
  <si>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</si>
  <si>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</si>
  <si>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</si>
  <si>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</si>
  <si>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</si>
  <si>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</si>
  <si>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</si>
  <si>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</si>
  <si>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</si>
  <si>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</si>
  <si>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</si>
  <si>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</si>
  <si>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</si>
  <si>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</si>
  <si>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</si>
  <si>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</si>
  <si>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</si>
  <si>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</si>
  <si>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</si>
  <si>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</si>
  <si>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</si>
  <si>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</si>
  <si>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</si>
  <si>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</si>
  <si>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</si>
  <si>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</si>
  <si>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</si>
  <si>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</si>
  <si>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</si>
  <si>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</si>
  <si>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</si>
  <si>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</si>
  <si>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</si>
  <si>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</si>
  <si>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</si>
  <si>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</si>
  <si>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</si>
  <si>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</si>
  <si>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</si>
  <si>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</si>
  <si>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</si>
  <si>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</si>
  <si>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</si>
  <si>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</si>
  <si>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</si>
  <si>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</si>
  <si>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</si>
  <si>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</si>
  <si>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</si>
  <si>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</si>
  <si>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</si>
  <si>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</si>
  <si>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</si>
  <si>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</si>
  <si>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</si>
  <si>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</si>
  <si>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</si>
  <si>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</si>
  <si>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</si>
  <si>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</si>
  <si>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</si>
  <si>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</si>
  <si>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</si>
  <si>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</si>
  <si>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</si>
  <si>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</si>
  <si>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</si>
  <si>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</si>
  <si>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</si>
  <si>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</si>
  <si>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</si>
  <si>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</si>
  <si>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</si>
  <si>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</si>
  <si>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</si>
  <si>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</si>
  <si>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</si>
  <si>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</si>
  <si>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</si>
  <si>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</si>
  <si>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</si>
  <si>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</si>
  <si>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</si>
  <si>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</si>
  <si>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</si>
  <si>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</si>
  <si>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</si>
  <si>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</si>
  <si>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</si>
  <si>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</si>
  <si>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</si>
  <si>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</si>
  <si>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</si>
  <si>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</si>
  <si>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</si>
  <si>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</si>
  <si>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</si>
  <si>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</si>
  <si>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</si>
  <si>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</si>
  <si>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</si>
  <si>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</si>
  <si>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</si>
  <si>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</si>
  <si>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</si>
  <si>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</si>
  <si>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</si>
  <si>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</si>
  <si>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</si>
  <si>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</si>
  <si>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</si>
  <si>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</si>
  <si>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</si>
  <si>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</si>
  <si>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</si>
  <si>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</si>
  <si>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</si>
  <si>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</si>
  <si>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</si>
  <si>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</si>
  <si>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</si>
  <si>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</si>
  <si>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</si>
  <si>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</si>
  <si>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</si>
  <si>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</si>
  <si>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</si>
  <si>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</si>
  <si>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</si>
  <si>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</si>
  <si>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</si>
  <si>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</si>
  <si>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</si>
  <si>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</si>
  <si>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</si>
  <si>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</si>
  <si>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</si>
  <si>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</si>
  <si>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</si>
  <si>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</si>
  <si>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</si>
  <si>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</si>
  <si>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</si>
  <si>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</si>
  <si>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</si>
  <si>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</si>
  <si>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</si>
  <si>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</si>
  <si>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</si>
  <si>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</si>
  <si>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</si>
  <si>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</si>
  <si>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</si>
  <si>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</si>
  <si>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</si>
  <si>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</si>
  <si>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</si>
  <si>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</si>
  <si>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</si>
  <si>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</si>
  <si>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</si>
  <si>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</si>
  <si>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</si>
  <si>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</si>
  <si>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</si>
  <si>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</si>
  <si>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</si>
  <si>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</si>
  <si>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</si>
  <si>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</si>
  <si>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</si>
  <si>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</si>
  <si>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</si>
  <si>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</si>
  <si>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</si>
  <si>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</si>
  <si>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</si>
  <si>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</si>
  <si>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</si>
  <si>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</si>
  <si>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</si>
  <si>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</si>
  <si>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</si>
  <si>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</si>
  <si>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</si>
  <si>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</si>
  <si>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</si>
  <si>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</si>
  <si>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</si>
  <si>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</si>
  <si>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</si>
  <si>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</si>
  <si>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</si>
  <si>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</si>
  <si>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</si>
  <si>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</si>
  <si>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</si>
  <si>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</si>
  <si>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</si>
  <si>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</si>
  <si>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</si>
  <si>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</si>
  <si>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</si>
  <si>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</si>
  <si>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</si>
  <si>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</si>
  <si>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</si>
  <si>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</si>
  <si>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</si>
  <si>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</si>
  <si>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</si>
  <si>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</si>
  <si>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</si>
  <si>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</si>
  <si>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</si>
  <si>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</si>
  <si>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</si>
  <si>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</si>
  <si>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</si>
  <si>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</si>
  <si>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</si>
  <si>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</si>
  <si>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</si>
  <si>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</si>
  <si>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</si>
  <si>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</si>
  <si>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</si>
  <si>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</si>
  <si>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</si>
  <si>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</si>
  <si>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</si>
  <si>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</si>
  <si>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</si>
  <si>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</si>
  <si>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</si>
  <si>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</si>
  <si>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</si>
  <si>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</si>
  <si>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</si>
  <si>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</si>
  <si>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</si>
  <si>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</si>
  <si>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</si>
  <si>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</si>
  <si>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</si>
  <si>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</si>
  <si>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</si>
  <si>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</si>
  <si>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</si>
  <si>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</si>
  <si>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</si>
  <si>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</si>
  <si>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</si>
  <si>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</si>
  <si>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</si>
  <si>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</si>
  <si>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</si>
  <si>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</si>
  <si>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</si>
  <si>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</si>
  <si>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</si>
  <si>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</si>
  <si>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</si>
  <si>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</si>
  <si>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</si>
  <si>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</si>
  <si>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</si>
  <si>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</si>
  <si>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</si>
  <si>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</si>
  <si>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</si>
  <si>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</si>
  <si>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</si>
  <si>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</si>
  <si>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</si>
  <si>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</si>
  <si>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</si>
  <si>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</si>
  <si>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</si>
  <si>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</si>
  <si>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</si>
  <si>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</si>
  <si>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</si>
  <si>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</si>
  <si>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</si>
  <si>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</si>
  <si>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</si>
  <si>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</si>
  <si>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</si>
  <si>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</si>
  <si>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</si>
  <si>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</si>
  <si>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</si>
  <si>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</si>
  <si>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</si>
  <si>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</si>
  <si>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</si>
  <si>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</si>
  <si>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</si>
  <si>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</si>
  <si>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</si>
  <si>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</si>
  <si>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</si>
  <si>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</si>
  <si>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</si>
  <si>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</si>
  <si>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</si>
  <si>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</si>
  <si>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</si>
  <si>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</si>
  <si>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</si>
  <si>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</si>
  <si>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</si>
  <si>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</si>
  <si>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</si>
  <si>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</si>
  <si>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</si>
  <si>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</si>
  <si>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</si>
  <si>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</si>
  <si>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</si>
  <si>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</si>
  <si>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</si>
  <si>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</si>
  <si>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</si>
  <si>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</si>
  <si>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</si>
  <si>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</si>
  <si>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</si>
  <si>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</si>
  <si>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</si>
  <si>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</si>
  <si>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</si>
  <si>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</si>
  <si>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</si>
  <si>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</si>
  <si>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</si>
  <si>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</si>
  <si>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</si>
  <si>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</si>
  <si>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</si>
  <si>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</si>
  <si>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</si>
  <si>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</si>
  <si>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</si>
  <si>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</si>
  <si>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</si>
  <si>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</si>
  <si>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</si>
  <si>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</si>
  <si>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</si>
  <si>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</si>
  <si>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</si>
  <si>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</si>
  <si>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</si>
  <si>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</si>
  <si>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</si>
  <si>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</si>
  <si>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</si>
  <si>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</si>
  <si>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</si>
  <si>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</si>
  <si>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</si>
  <si>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</si>
  <si>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</si>
  <si>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</si>
  <si>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</si>
  <si>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</si>
  <si>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</si>
  <si>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</si>
  <si>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</si>
  <si>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</si>
  <si>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</si>
  <si>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</si>
  <si>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</si>
  <si>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</si>
  <si>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</si>
  <si>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</si>
  <si>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</si>
  <si>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</si>
  <si>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</si>
  <si>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</si>
  <si>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</si>
  <si>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</si>
  <si>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</si>
  <si>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</si>
  <si>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</si>
  <si>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</si>
  <si>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</si>
  <si>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</si>
  <si>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</si>
  <si>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</si>
  <si>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</si>
  <si>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</si>
  <si>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</si>
  <si>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</si>
  <si>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</si>
  <si>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</si>
  <si>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</si>
  <si>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</si>
  <si>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</si>
  <si>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</si>
  <si>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</si>
  <si>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</si>
  <si>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</si>
  <si>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</si>
  <si>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</si>
  <si>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</si>
  <si>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</si>
  <si>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</si>
  <si>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</si>
  <si>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</si>
  <si>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</si>
  <si>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</si>
  <si>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</si>
  <si>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</si>
  <si>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</si>
  <si>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</si>
  <si>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</si>
  <si>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</si>
  <si>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</si>
  <si>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</si>
  <si>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</si>
  <si>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</si>
  <si>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</si>
  <si>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</si>
  <si>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</si>
  <si>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</si>
  <si>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</si>
  <si>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</si>
  <si>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</si>
  <si>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</si>
  <si>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</si>
  <si>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</si>
  <si>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</si>
  <si>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</si>
  <si>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</si>
  <si>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</si>
  <si>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</si>
  <si>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</si>
  <si>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</si>
  <si>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</si>
  <si>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</si>
  <si>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</si>
  <si>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</si>
  <si>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</si>
  <si>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</si>
  <si>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</si>
  <si>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</si>
  <si>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</si>
  <si>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</si>
  <si>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</si>
  <si>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</si>
  <si>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</si>
  <si>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</si>
  <si>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</si>
  <si>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</si>
  <si>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</si>
  <si>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</si>
  <si>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</si>
  <si>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</si>
  <si>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</si>
  <si>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</si>
  <si>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</si>
  <si>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</si>
  <si>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</si>
  <si>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</si>
  <si>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</si>
  <si>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</si>
  <si>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</si>
  <si>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</si>
  <si>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</si>
  <si>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</si>
  <si>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</si>
  <si>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</si>
  <si>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</si>
  <si>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</si>
  <si>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</si>
  <si>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</si>
  <si>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</si>
  <si>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</si>
  <si>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</si>
  <si>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</si>
  <si>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</si>
  <si>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</si>
  <si>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</si>
  <si>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</si>
  <si>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</si>
  <si>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</si>
  <si>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</si>
  <si>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</si>
  <si>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</si>
  <si>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</si>
  <si>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</si>
  <si>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</si>
  <si>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</si>
  <si>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</si>
  <si>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</si>
  <si>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</si>
  <si>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</si>
  <si>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</si>
  <si>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</si>
  <si>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</si>
  <si>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</si>
  <si>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</si>
  <si>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</si>
  <si>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</si>
  <si>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</si>
  <si>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</si>
  <si>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</si>
  <si>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</si>
  <si>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</si>
  <si>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</si>
  <si>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</si>
  <si>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</si>
  <si>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</si>
  <si>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</si>
  <si>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</si>
  <si>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</si>
  <si>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</si>
  <si>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</si>
  <si>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</si>
  <si>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</si>
  <si>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</si>
  <si>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</si>
  <si>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</si>
  <si>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</si>
  <si>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</si>
  <si>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</si>
  <si>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</si>
  <si>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</si>
  <si>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</si>
  <si>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</si>
  <si>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</si>
  <si>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</si>
  <si>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</si>
  <si>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</si>
  <si>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</si>
  <si>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</si>
  <si>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</si>
  <si>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</si>
  <si>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</si>
  <si>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</si>
  <si>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</si>
  <si>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</si>
  <si>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</si>
  <si>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</si>
  <si>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</si>
  <si>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</si>
  <si>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</si>
  <si>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</si>
  <si>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</si>
  <si>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</si>
  <si>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</si>
  <si>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</si>
  <si>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</si>
  <si>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</si>
  <si>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</si>
  <si>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</si>
  <si>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</si>
  <si>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</si>
  <si>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</si>
  <si>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</si>
  <si>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</si>
  <si>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</si>
  <si>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</si>
  <si>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</si>
  <si>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</si>
  <si>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</si>
  <si>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</si>
  <si>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</si>
  <si>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</si>
  <si>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</si>
  <si>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</si>
  <si>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</si>
  <si>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</si>
  <si>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</si>
  <si>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</si>
  <si>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</si>
  <si>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</si>
  <si>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</si>
  <si>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</si>
  <si>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</si>
  <si>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</si>
  <si>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</si>
  <si>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</si>
  <si>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</si>
  <si>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</si>
  <si>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</si>
  <si>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</si>
  <si>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</si>
  <si>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</si>
  <si>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</si>
  <si>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</si>
  <si>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</si>
  <si>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</si>
  <si>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</si>
  <si>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</si>
  <si>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</si>
  <si>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</si>
  <si>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</si>
  <si>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</si>
  <si>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</si>
  <si>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</si>
  <si>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</si>
  <si>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</si>
  <si>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</si>
  <si>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</si>
  <si>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</si>
  <si>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</si>
  <si>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</si>
  <si>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</si>
  <si>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</si>
  <si>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</si>
  <si>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</si>
  <si>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</si>
  <si>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</si>
  <si>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</si>
  <si>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</si>
  <si>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</si>
  <si>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</si>
  <si>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</si>
  <si>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</si>
  <si>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</si>
  <si>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</si>
  <si>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</si>
  <si>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</si>
  <si>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</si>
  <si>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</si>
  <si>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</si>
  <si>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</si>
  <si>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</si>
  <si>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</si>
  <si>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</si>
  <si>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</si>
  <si>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</si>
  <si>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</si>
  <si>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</si>
  <si>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</si>
  <si>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</si>
  <si>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</si>
  <si>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</si>
  <si>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</si>
  <si>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</si>
  <si>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</si>
  <si>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</si>
  <si>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</si>
  <si>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</si>
  <si>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</si>
  <si>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</si>
  <si>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</si>
  <si>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</si>
  <si>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</si>
  <si>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</si>
  <si>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</si>
  <si>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</si>
  <si>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</si>
  <si>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</si>
  <si>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</si>
  <si>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</si>
  <si>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</si>
  <si>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</si>
  <si>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</si>
  <si>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</si>
  <si>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</si>
  <si>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</si>
  <si>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</si>
  <si>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</si>
  <si>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</si>
  <si>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</si>
  <si>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</si>
  <si>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</si>
  <si>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</si>
  <si>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</si>
  <si>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</si>
  <si>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</si>
  <si>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</si>
  <si>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</si>
  <si>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</si>
  <si>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</si>
  <si>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</si>
  <si>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</si>
  <si>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</si>
  <si>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</si>
  <si>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</si>
  <si>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</si>
  <si>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</si>
  <si>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</si>
  <si>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</si>
  <si>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</si>
  <si>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</si>
  <si>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</si>
  <si>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</si>
  <si>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</si>
  <si>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</si>
  <si>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</si>
  <si>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</si>
  <si>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</si>
  <si>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</si>
  <si>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</si>
  <si>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</si>
  <si>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</si>
  <si>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</si>
  <si>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</si>
  <si>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</si>
  <si>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</si>
  <si>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</si>
  <si>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</si>
  <si>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</si>
  <si>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</si>
  <si>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</si>
  <si>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</si>
  <si>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</si>
  <si>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</si>
  <si>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</si>
  <si>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</si>
  <si>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</si>
  <si>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</si>
  <si>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</si>
  <si>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</si>
  <si>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</si>
  <si>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</si>
  <si>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</si>
  <si>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</si>
  <si>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</si>
  <si>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</si>
  <si>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</si>
  <si>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</si>
  <si>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</si>
  <si>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</si>
  <si>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</si>
  <si>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</si>
  <si>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</si>
  <si>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</si>
  <si>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</si>
  <si>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</si>
  <si>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</si>
  <si>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</si>
  <si>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</si>
  <si>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</si>
  <si>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</si>
  <si>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</si>
  <si>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</si>
  <si>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</si>
  <si>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</si>
  <si>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</si>
  <si>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</si>
  <si>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</si>
  <si>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</si>
  <si>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</si>
  <si>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</si>
  <si>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</si>
  <si>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</si>
  <si>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</si>
  <si>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</si>
  <si>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</si>
  <si>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</si>
  <si>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</si>
  <si>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</si>
  <si>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</si>
  <si>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</si>
  <si>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</si>
  <si>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</si>
  <si>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</si>
  <si>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</si>
  <si>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</si>
  <si>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</si>
  <si>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</si>
  <si>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</si>
  <si>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</si>
  <si>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</si>
  <si>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</si>
  <si>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</si>
  <si>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</si>
  <si>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</si>
  <si>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</si>
  <si>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</si>
  <si>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</si>
  <si>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</si>
  <si>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</si>
  <si>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</si>
  <si>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</si>
  <si>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</si>
  <si>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</si>
  <si>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</si>
  <si>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</si>
  <si>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</si>
  <si>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</si>
  <si>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</si>
  <si>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</si>
  <si>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</si>
  <si>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</si>
  <si>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</si>
  <si>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</si>
  <si>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</si>
  <si>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</si>
  <si>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</si>
  <si>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</si>
  <si>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</si>
  <si>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</si>
  <si>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</si>
  <si>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</si>
  <si>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</si>
  <si>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</si>
  <si>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</si>
  <si>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</si>
  <si>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</si>
  <si>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</si>
  <si>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</si>
  <si>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</si>
  <si>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</si>
  <si>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</si>
  <si>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</si>
  <si>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</si>
  <si>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</si>
  <si>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</si>
  <si>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</si>
  <si>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</si>
  <si>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</si>
  <si>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</si>
  <si>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</si>
  <si>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</si>
  <si>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</si>
  <si>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</si>
  <si>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</si>
  <si>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</si>
  <si>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</si>
  <si>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</si>
  <si>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</si>
  <si>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</si>
  <si>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</si>
  <si>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</si>
  <si>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</si>
  <si>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</si>
  <si>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</si>
  <si>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</si>
  <si>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</si>
  <si>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</si>
  <si>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</si>
  <si>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</si>
  <si>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</si>
  <si>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</si>
  <si>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</si>
  <si>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</si>
  <si>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</si>
  <si>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</si>
  <si>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</si>
  <si>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</si>
  <si>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</si>
  <si>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</si>
  <si>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</si>
  <si>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</si>
  <si>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</si>
  <si>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</si>
  <si>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</si>
  <si>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</si>
  <si>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</si>
  <si>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</si>
  <si>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</si>
  <si>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</si>
  <si>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</si>
  <si>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</si>
  <si>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</si>
  <si>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</si>
  <si>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</si>
  <si>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</si>
  <si>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</si>
  <si>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</si>
  <si>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</si>
  <si>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</si>
  <si>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</si>
  <si>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</si>
  <si>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</si>
  <si>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</si>
  <si>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</si>
  <si>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</si>
  <si>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</si>
  <si>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</si>
  <si>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</si>
  <si>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</si>
  <si>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</si>
  <si>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</si>
  <si>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</si>
  <si>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</si>
  <si>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</si>
  <si>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</si>
  <si>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</si>
  <si>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</si>
  <si>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</si>
  <si>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</si>
  <si>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</si>
  <si>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</si>
  <si>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</si>
  <si>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</si>
  <si>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</si>
  <si>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</si>
  <si>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</si>
  <si>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</si>
  <si>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</si>
  <si>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</si>
  <si>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</si>
  <si>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</si>
  <si>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</si>
  <si>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</si>
  <si>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</si>
  <si>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</si>
  <si>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</si>
  <si>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</si>
  <si>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</si>
  <si>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</si>
  <si>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</si>
  <si>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</si>
  <si>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</si>
  <si>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</si>
  <si>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</si>
  <si>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</si>
  <si>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</si>
  <si>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</si>
  <si>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</si>
  <si>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</si>
  <si>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</si>
  <si>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</si>
  <si>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</si>
  <si>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</si>
  <si>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</si>
  <si>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</si>
  <si>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</si>
  <si>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</si>
  <si>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</si>
  <si>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</si>
  <si>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</si>
  <si>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</si>
  <si>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</si>
  <si>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</si>
  <si>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</si>
  <si>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</si>
  <si>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</si>
  <si>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</si>
  <si>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</si>
  <si>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</si>
  <si>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</si>
  <si>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</si>
  <si>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</si>
  <si>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</si>
  <si>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</si>
  <si>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</si>
  <si>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</si>
  <si>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</si>
  <si>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</si>
  <si>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</si>
  <si>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</si>
  <si>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</si>
  <si>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</si>
  <si>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</si>
  <si>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</si>
  <si>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</si>
  <si>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</si>
  <si>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</si>
  <si>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</si>
  <si>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</si>
  <si>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</si>
  <si>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</si>
  <si>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</si>
  <si>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</si>
  <si>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</si>
  <si>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</si>
  <si>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</si>
  <si>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</si>
  <si>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</si>
  <si>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</si>
  <si>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</si>
  <si>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</si>
  <si>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</si>
  <si>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</si>
  <si>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</si>
  <si>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</si>
  <si>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</si>
  <si>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</si>
  <si>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</si>
  <si>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</si>
  <si>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</si>
  <si>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</si>
  <si>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</si>
  <si>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</si>
  <si>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</si>
  <si>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</si>
  <si>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</si>
  <si>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</si>
  <si>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</si>
  <si>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</si>
  <si>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</si>
  <si>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</si>
  <si>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</si>
  <si>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</si>
  <si>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</si>
  <si>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</si>
  <si>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</si>
  <si>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</si>
  <si>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</si>
  <si>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</si>
  <si>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</si>
  <si>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</si>
  <si>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</si>
  <si>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</si>
  <si>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</si>
  <si>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</si>
  <si>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</si>
  <si>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</si>
  <si>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</si>
  <si>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</si>
  <si>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</si>
  <si>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</si>
  <si>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</si>
  <si>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</si>
  <si>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</si>
  <si>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</si>
  <si>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</si>
  <si>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</si>
  <si>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</si>
  <si>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</si>
  <si>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</si>
  <si>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</si>
  <si>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</si>
  <si>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</si>
  <si>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</si>
  <si>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</si>
  <si>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</si>
  <si>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</si>
  <si>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</si>
  <si>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</si>
  <si>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</si>
  <si>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</si>
  <si>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</si>
  <si>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</si>
  <si>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</si>
  <si>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</si>
  <si>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</si>
  <si>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</si>
  <si>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</si>
  <si>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</si>
  <si>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</si>
  <si>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</si>
  <si>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</si>
  <si>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</si>
  <si>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</si>
  <si>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</si>
  <si>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</si>
  <si>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</si>
  <si>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</si>
  <si>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</si>
  <si>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</si>
  <si>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</si>
  <si>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</si>
  <si>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</si>
  <si>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</si>
  <si>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</si>
  <si>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</si>
  <si>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</si>
  <si>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</si>
  <si>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</si>
  <si>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</si>
  <si>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</si>
  <si>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</si>
  <si>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</si>
  <si>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</si>
  <si>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</si>
  <si>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</si>
  <si>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</si>
  <si>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</si>
  <si>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</si>
  <si>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</si>
  <si>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</si>
  <si>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</si>
  <si>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</si>
  <si>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</si>
  <si>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</si>
  <si>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</si>
  <si>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</si>
  <si>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</si>
  <si>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</si>
  <si>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</si>
  <si>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</si>
  <si>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</si>
  <si>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</si>
  <si>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</si>
  <si>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</si>
  <si>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</si>
  <si>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</si>
  <si>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</si>
  <si>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</si>
  <si>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</si>
  <si>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</si>
  <si>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</si>
  <si>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</si>
  <si>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</si>
  <si>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</si>
  <si>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</si>
  <si>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</si>
  <si>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</si>
  <si>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</si>
  <si>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</si>
  <si>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</si>
  <si>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</si>
  <si>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</si>
  <si>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</si>
  <si>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</si>
  <si>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</si>
  <si>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</si>
  <si>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</si>
  <si>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</si>
  <si>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</si>
  <si>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</si>
  <si>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</si>
  <si>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</si>
  <si>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</si>
  <si>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</si>
  <si>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</si>
  <si>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</si>
  <si>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</si>
  <si>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</si>
  <si>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</si>
  <si>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</si>
  <si>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</si>
  <si>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</si>
  <si>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</si>
  <si>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</si>
  <si>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</si>
  <si>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</si>
  <si>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</si>
  <si>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</si>
  <si>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</si>
  <si>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</si>
  <si>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</si>
  <si>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</si>
  <si>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</si>
  <si>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</si>
  <si>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</si>
  <si>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</si>
  <si>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</si>
  <si>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</si>
  <si>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</si>
  <si>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</si>
  <si>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</si>
  <si>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</si>
  <si>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</si>
  <si>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</si>
  <si>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</si>
  <si>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</si>
  <si>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</si>
  <si>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</si>
  <si>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</si>
  <si>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</si>
  <si>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</si>
  <si>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</si>
  <si>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</si>
  <si>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</si>
  <si>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</si>
  <si>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</si>
  <si>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</si>
  <si>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</si>
  <si>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</si>
  <si>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</si>
  <si>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</si>
  <si>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</si>
  <si>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</si>
  <si>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</si>
  <si>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</si>
  <si>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</si>
  <si>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</si>
  <si>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</si>
  <si>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</si>
  <si>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</si>
  <si>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</si>
  <si>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</si>
  <si>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</si>
  <si>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</si>
  <si>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</si>
  <si>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</si>
  <si>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</si>
  <si>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</si>
  <si>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</si>
  <si>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</si>
  <si>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</si>
  <si>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</si>
  <si>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</si>
  <si>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</si>
  <si>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</si>
  <si>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</si>
  <si>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</si>
  <si>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</si>
  <si>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</si>
  <si>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</si>
  <si>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</si>
  <si>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</si>
  <si>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</si>
  <si>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</si>
  <si>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</si>
  <si>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</si>
  <si>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</si>
  <si>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</si>
  <si>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</si>
  <si>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</si>
  <si>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</si>
  <si>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</si>
  <si>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</si>
  <si>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</si>
  <si>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</si>
  <si>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</si>
  <si>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</si>
  <si>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</si>
  <si>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</si>
  <si>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</si>
  <si>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</si>
  <si>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</si>
  <si>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</si>
  <si>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</si>
  <si>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</si>
  <si>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</si>
  <si>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</si>
  <si>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</si>
  <si>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</si>
  <si>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</si>
  <si>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</si>
  <si>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</si>
  <si>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</si>
  <si>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</si>
  <si>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</si>
  <si>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</si>
  <si>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</si>
  <si>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</si>
  <si>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</si>
  <si>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</si>
  <si>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</si>
  <si>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</si>
  <si>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</si>
  <si>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</si>
  <si>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</si>
  <si>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</si>
  <si>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</si>
  <si>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</si>
  <si>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</si>
  <si>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</si>
  <si>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</si>
  <si>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</si>
  <si>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</si>
  <si>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</si>
  <si>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</si>
  <si>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</si>
  <si>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</si>
  <si>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</si>
  <si>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</si>
  <si>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</si>
  <si>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</si>
  <si>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</si>
  <si>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</si>
  <si>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</si>
  <si>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</si>
  <si>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</si>
  <si>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</si>
  <si>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</si>
  <si>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</si>
  <si>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</si>
  <si>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</si>
  <si>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</si>
  <si>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</si>
  <si>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</si>
  <si>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</si>
  <si>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</si>
  <si>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</si>
  <si>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</si>
  <si>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</si>
  <si>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</si>
  <si>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</si>
  <si>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</si>
  <si>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</si>
  <si>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</si>
  <si>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</si>
  <si>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</si>
  <si>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</si>
  <si>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</si>
  <si>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</si>
  <si>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</si>
  <si>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</si>
  <si>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</si>
  <si>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</si>
  <si>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</si>
  <si>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</si>
  <si>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</si>
  <si>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</si>
  <si>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</si>
  <si>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</si>
  <si>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</si>
  <si>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</si>
  <si>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</si>
  <si>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</si>
  <si>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</si>
  <si>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</si>
  <si>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</si>
  <si>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</si>
  <si>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</si>
  <si>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</si>
  <si>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</si>
  <si>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</si>
  <si>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</si>
  <si>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</si>
  <si>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</si>
  <si>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</si>
  <si>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</si>
  <si>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</si>
  <si>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</si>
  <si>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</si>
  <si>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</si>
  <si>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</si>
  <si>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</si>
  <si>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</si>
  <si>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</si>
  <si>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</si>
  <si>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</si>
  <si>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</si>
  <si>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</si>
  <si>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</si>
  <si>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</si>
  <si>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</si>
  <si>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</si>
  <si>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</si>
  <si>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</si>
  <si>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</si>
  <si>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</si>
  <si>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</si>
  <si>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</si>
  <si>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</si>
  <si>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</si>
  <si>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</si>
  <si>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</si>
  <si>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</si>
  <si>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</si>
  <si>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</si>
  <si>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</si>
  <si>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</si>
  <si>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</si>
  <si>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</si>
  <si>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</si>
  <si>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</si>
  <si>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</si>
  <si>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</si>
  <si>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</si>
  <si>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</si>
  <si>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</si>
  <si>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</si>
  <si>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</si>
  <si>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</si>
  <si>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</si>
  <si>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</si>
  <si>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</si>
  <si>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</si>
  <si>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</si>
  <si>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</si>
  <si>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</si>
  <si>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</si>
  <si>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</si>
  <si>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</si>
  <si>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</si>
  <si>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</si>
  <si>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</si>
  <si>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</si>
  <si>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</si>
  <si>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</si>
  <si>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</si>
  <si>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</si>
  <si>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</si>
  <si>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</si>
  <si>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</si>
  <si>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</si>
  <si>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</si>
  <si>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</si>
  <si>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</si>
  <si>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</si>
  <si>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</si>
  <si>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</si>
  <si>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</si>
  <si>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</si>
  <si>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</si>
  <si>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</si>
  <si>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</si>
  <si>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</si>
  <si>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</si>
  <si>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</si>
  <si>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</si>
  <si>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</si>
  <si>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</si>
  <si>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</si>
  <si>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</si>
  <si>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</si>
  <si>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</si>
  <si>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</si>
  <si>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</si>
  <si>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</si>
  <si>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</si>
  <si>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</si>
  <si>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</si>
  <si>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</si>
  <si>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</si>
  <si>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</si>
  <si>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</si>
  <si>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</si>
  <si>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</si>
  <si>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</si>
  <si>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</si>
  <si>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</si>
  <si>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</si>
  <si>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</si>
  <si>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</si>
  <si>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</si>
  <si>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</si>
  <si>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</si>
  <si>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</si>
  <si>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</si>
  <si>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</si>
  <si>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</si>
  <si>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</si>
  <si>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</si>
  <si>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</si>
  <si>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</si>
  <si>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</si>
  <si>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</si>
  <si>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</si>
  <si>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</si>
  <si>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</si>
  <si>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</si>
  <si>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</si>
  <si>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</si>
  <si>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</si>
  <si>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</si>
  <si>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</si>
  <si>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</si>
  <si>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</si>
  <si>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</si>
  <si>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</si>
  <si>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</si>
  <si>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</si>
  <si>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</si>
  <si>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</si>
  <si>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</si>
  <si>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</si>
  <si>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</si>
  <si>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</si>
  <si>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</si>
  <si>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</si>
  <si>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</si>
  <si>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</si>
  <si>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</si>
  <si>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</si>
  <si>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</si>
  <si>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</si>
  <si>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</si>
  <si>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</si>
  <si>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</si>
  <si>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</si>
  <si>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</si>
  <si>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</si>
  <si>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</si>
  <si>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</si>
  <si>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</si>
  <si>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</si>
  <si>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</si>
  <si>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</si>
  <si>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</si>
  <si>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</si>
  <si>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</si>
  <si>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</si>
  <si>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</si>
  <si>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</si>
  <si>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</si>
  <si>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</si>
  <si>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</si>
  <si>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</si>
  <si>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</si>
  <si>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</si>
  <si>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</si>
  <si>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</si>
  <si>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</si>
  <si>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</si>
  <si>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</si>
  <si>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</si>
  <si>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</si>
  <si>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</si>
  <si>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</si>
  <si>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</si>
  <si>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</si>
  <si>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</si>
  <si>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</si>
  <si>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</si>
  <si>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</si>
  <si>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</si>
  <si>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</si>
  <si>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</si>
  <si>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</si>
  <si>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</si>
  <si>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</si>
  <si>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</si>
  <si>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</si>
  <si>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</si>
  <si>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</si>
  <si>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</si>
  <si>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</si>
  <si>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</si>
  <si>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</si>
  <si>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</si>
  <si>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</si>
  <si>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</si>
  <si>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</si>
  <si>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</si>
  <si>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</si>
  <si>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</si>
  <si>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</si>
  <si>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</si>
  <si>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</si>
  <si>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</si>
  <si>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</si>
  <si>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</si>
  <si>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</si>
  <si>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</si>
  <si>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</si>
  <si>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</si>
  <si>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</si>
  <si>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</si>
  <si>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</si>
  <si>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</si>
  <si>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</si>
  <si>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</si>
  <si>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</si>
  <si>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</si>
  <si>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</si>
  <si>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</si>
  <si>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</si>
  <si>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</si>
  <si>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</si>
  <si>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</si>
  <si>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</si>
  <si>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</si>
  <si>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</si>
  <si>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</si>
  <si>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</si>
  <si>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</si>
  <si>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</si>
  <si>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</si>
  <si>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</si>
  <si>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</si>
  <si>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</si>
  <si>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</si>
  <si>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</si>
  <si>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</si>
  <si>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</si>
  <si>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</si>
  <si>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</si>
  <si>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</si>
  <si>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</si>
  <si>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</si>
  <si>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</si>
  <si>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</si>
  <si>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</si>
  <si>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</si>
  <si>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</si>
  <si>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</si>
  <si>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</si>
  <si>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</si>
  <si>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</si>
  <si>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</si>
  <si>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</si>
  <si>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</si>
  <si>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</si>
  <si>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</si>
  <si>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</si>
  <si>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</si>
  <si>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</si>
  <si>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</si>
  <si>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</si>
  <si>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</si>
  <si>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</si>
  <si>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</si>
  <si>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</si>
  <si>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</si>
  <si>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</si>
  <si>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</si>
  <si>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</si>
  <si>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</si>
  <si>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</si>
  <si>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</si>
  <si>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</si>
  <si>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</si>
  <si>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</si>
  <si>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</si>
  <si>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</si>
  <si>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</si>
  <si>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</si>
  <si>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</si>
  <si>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</si>
  <si>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</si>
  <si>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</si>
  <si>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</si>
  <si>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</si>
  <si>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</si>
  <si>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</si>
  <si>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</si>
  <si>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</si>
  <si>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</si>
  <si>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</si>
  <si>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</si>
  <si>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</si>
  <si>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</si>
  <si>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</si>
  <si>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</si>
  <si>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</si>
  <si>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</si>
  <si>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</si>
  <si>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</si>
  <si>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</si>
  <si>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</si>
  <si>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</si>
  <si>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</si>
  <si>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</si>
  <si>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</si>
  <si>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</si>
  <si>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</si>
  <si>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</si>
  <si>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</si>
  <si>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</si>
  <si>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</si>
  <si>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</si>
  <si>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</si>
  <si>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</si>
  <si>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</si>
  <si>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</si>
  <si>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</si>
  <si>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</si>
  <si>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</si>
  <si>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</si>
  <si>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</si>
  <si>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</si>
  <si>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</si>
  <si>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</si>
  <si>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</si>
  <si>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</si>
  <si>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</si>
  <si>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</si>
  <si>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</si>
  <si>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</si>
  <si>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</si>
  <si>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</si>
  <si>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</si>
  <si>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</si>
  <si>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</si>
  <si>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</si>
  <si>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</si>
  <si>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</si>
  <si>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</si>
  <si>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</si>
  <si>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</si>
  <si>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</si>
  <si>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</si>
  <si>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</si>
  <si>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</si>
  <si>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</si>
  <si>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</si>
  <si>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</si>
  <si>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</si>
  <si>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</si>
  <si>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</si>
  <si>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</si>
  <si>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</si>
  <si>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</si>
  <si>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</si>
  <si>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</si>
  <si>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</si>
  <si>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</si>
  <si>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</si>
  <si>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</si>
  <si>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</si>
  <si>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</si>
  <si>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</si>
  <si>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</si>
  <si>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</si>
  <si>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</si>
  <si>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</si>
  <si>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</si>
  <si>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</si>
  <si>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</si>
  <si>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</si>
  <si>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</si>
  <si>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</si>
  <si>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</si>
  <si>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</si>
  <si>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</si>
  <si>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</si>
  <si>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</si>
  <si>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</si>
  <si>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</si>
  <si>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</si>
  <si>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</si>
  <si>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</si>
  <si>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</si>
  <si>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</si>
  <si>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</si>
  <si>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</si>
  <si>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</si>
  <si>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</si>
  <si>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</si>
  <si>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</si>
  <si>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</si>
  <si>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</si>
  <si>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</si>
  <si>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</si>
  <si>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</si>
  <si>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</si>
  <si>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</si>
  <si>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</si>
  <si>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</si>
  <si>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</si>
  <si>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</si>
  <si>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</si>
  <si>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</si>
  <si>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</si>
  <si>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</si>
  <si>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</si>
  <si>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</si>
  <si>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</si>
  <si>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</si>
  <si>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</si>
  <si>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</si>
  <si>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</si>
  <si>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</si>
  <si>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</si>
  <si>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</si>
  <si>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</si>
  <si>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</si>
  <si>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</si>
  <si>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</si>
  <si>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</si>
  <si>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</si>
  <si>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</si>
  <si>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</si>
  <si>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</si>
  <si>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</si>
  <si>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</si>
  <si>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</si>
  <si>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</si>
  <si>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</si>
  <si>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</si>
  <si>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</si>
  <si>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</si>
  <si>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</si>
  <si>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</si>
  <si>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</si>
  <si>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</si>
  <si>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</si>
  <si>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</si>
  <si>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</si>
  <si>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</si>
  <si>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</si>
  <si>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</si>
  <si>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</si>
  <si>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</si>
  <si>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</si>
  <si>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</si>
  <si>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</si>
  <si>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</si>
  <si>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</si>
  <si>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</si>
  <si>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</si>
  <si>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</si>
  <si>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</si>
  <si>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</si>
  <si>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</si>
  <si>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</si>
  <si>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</si>
  <si>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</si>
  <si>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</si>
  <si>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</si>
  <si>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</si>
  <si>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</si>
  <si>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</si>
  <si>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</si>
  <si>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</si>
  <si>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</si>
  <si>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</si>
  <si>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</si>
  <si>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</si>
  <si>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</si>
  <si>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</si>
  <si>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</si>
  <si>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</si>
  <si>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</si>
  <si>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</si>
  <si>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</si>
  <si>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</si>
  <si>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</si>
  <si>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</si>
  <si>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</si>
  <si>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</si>
  <si>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</si>
  <si>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</si>
  <si>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</si>
  <si>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</si>
  <si>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</si>
  <si>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</si>
  <si>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</si>
  <si>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</si>
  <si>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</si>
  <si>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</si>
  <si>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</si>
  <si>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</si>
  <si>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</si>
  <si>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</si>
  <si>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</si>
  <si>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</si>
  <si>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</si>
  <si>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</si>
  <si>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</si>
  <si>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</si>
  <si>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</si>
  <si>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</si>
  <si>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</si>
  <si>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</si>
  <si>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</si>
  <si>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</si>
  <si>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</si>
  <si>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</si>
  <si>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</si>
  <si>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</si>
  <si>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</si>
  <si>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</si>
  <si>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</si>
  <si>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</si>
  <si>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</si>
  <si>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</si>
  <si>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</si>
  <si>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</si>
  <si>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</si>
  <si>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</si>
  <si>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</si>
  <si>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</si>
  <si>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</si>
  <si>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</si>
  <si>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</si>
  <si>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</si>
  <si>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</si>
  <si>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</si>
  <si>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</si>
  <si>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</si>
  <si>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</si>
  <si>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</si>
  <si>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</si>
  <si>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</si>
  <si>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</si>
  <si>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</si>
  <si>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</si>
  <si>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</si>
  <si>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</si>
  <si>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</si>
  <si>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</si>
  <si>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</si>
  <si>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</si>
  <si>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</si>
  <si>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</si>
  <si>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</si>
  <si>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</si>
  <si>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</si>
  <si>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</si>
  <si>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</si>
  <si>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</si>
  <si>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</si>
  <si>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</si>
  <si>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</si>
  <si>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</si>
  <si>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</si>
  <si>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</si>
  <si>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</si>
  <si>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</si>
  <si>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</si>
  <si>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</si>
  <si>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</si>
  <si>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</si>
  <si>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</si>
  <si>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</si>
  <si>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</si>
  <si>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</si>
  <si>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</si>
  <si>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</si>
  <si>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</si>
  <si>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</si>
  <si>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</si>
  <si>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</si>
  <si>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</si>
  <si>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</si>
  <si>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</si>
  <si>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</si>
  <si>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</si>
  <si>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</si>
  <si>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</si>
  <si>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</si>
  <si>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</si>
  <si>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</si>
  <si>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</si>
  <si>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</si>
  <si>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</si>
  <si>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</si>
  <si>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</si>
  <si>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</si>
  <si>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</si>
  <si>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</si>
  <si>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</si>
  <si>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</si>
  <si>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</si>
  <si>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</si>
  <si>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</si>
  <si>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</si>
  <si>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</si>
  <si>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</si>
  <si>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</si>
  <si>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</si>
  <si>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</si>
  <si>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</si>
  <si>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</si>
  <si>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</si>
  <si>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</si>
  <si>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</si>
  <si>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</si>
  <si>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</si>
  <si>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</si>
  <si>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</si>
  <si>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</si>
  <si>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</si>
  <si>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</si>
  <si>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</si>
  <si>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</si>
  <si>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</si>
  <si>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</si>
  <si>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</si>
  <si>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</si>
  <si>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</si>
  <si>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</si>
  <si>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</si>
  <si>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</si>
  <si>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</si>
  <si>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</si>
  <si>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</si>
  <si>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</si>
  <si>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</si>
  <si>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</si>
  <si>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</si>
  <si>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</si>
  <si>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</si>
  <si>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</si>
  <si>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</si>
  <si>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</si>
  <si>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</si>
  <si>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</si>
  <si>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</si>
  <si>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</si>
  <si>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</si>
  <si>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</si>
  <si>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</si>
  <si>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</si>
  <si>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</si>
  <si>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</si>
  <si>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</si>
  <si>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</si>
  <si>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</si>
  <si>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</si>
  <si>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</si>
  <si>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</si>
  <si>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</si>
  <si>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</si>
  <si>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</si>
  <si>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</si>
  <si>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</si>
  <si>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</si>
  <si>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</si>
  <si>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</si>
  <si>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</si>
  <si>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</si>
  <si>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</si>
  <si>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</si>
  <si>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</si>
  <si>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</si>
  <si>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</si>
  <si>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</si>
  <si>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</si>
  <si>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</si>
  <si>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</si>
  <si>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</si>
  <si>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</si>
  <si>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</si>
  <si>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</si>
  <si>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</si>
  <si>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</si>
  <si>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</si>
  <si>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</si>
  <si>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</si>
  <si>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</si>
  <si>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</si>
  <si>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</si>
  <si>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</si>
  <si>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</si>
  <si>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</si>
  <si>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</si>
  <si>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</si>
  <si>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</si>
  <si>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</si>
  <si>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</si>
  <si>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</si>
  <si>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</si>
  <si>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</si>
  <si>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</si>
  <si>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</si>
  <si>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</si>
  <si>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</si>
  <si>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</si>
  <si>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</si>
  <si>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</si>
  <si>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</si>
  <si>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</si>
  <si>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</si>
  <si>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</si>
  <si>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</si>
  <si>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</si>
  <si>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</si>
  <si>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</si>
  <si>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</si>
  <si>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</si>
  <si>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</si>
  <si>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</si>
  <si>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</si>
  <si>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</si>
  <si>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</si>
  <si>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</si>
  <si>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</si>
  <si>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</si>
  <si>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</si>
  <si>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</si>
  <si>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</si>
  <si>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</si>
  <si>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</si>
  <si>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</si>
  <si>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</si>
  <si>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</si>
  <si>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</si>
  <si>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</si>
  <si>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</si>
  <si>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</si>
  <si>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</si>
  <si>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</si>
  <si>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</si>
  <si>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</si>
  <si>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</si>
  <si>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</si>
  <si>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</si>
  <si>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</si>
  <si>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</si>
  <si>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</si>
  <si>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</si>
  <si>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</si>
  <si>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</si>
  <si>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</si>
  <si>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</si>
  <si>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</si>
  <si>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</si>
  <si>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</si>
  <si>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</si>
  <si>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</si>
  <si>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</si>
  <si>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</si>
  <si>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</si>
  <si>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</si>
  <si>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</si>
  <si>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</si>
  <si>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</si>
  <si>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</si>
  <si>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</si>
  <si>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</si>
  <si>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</si>
  <si>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</si>
  <si>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</si>
  <si>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</si>
  <si>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</si>
  <si>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</si>
  <si>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</si>
  <si>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</si>
  <si>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</si>
  <si>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</si>
  <si>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</si>
  <si>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</si>
  <si>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</si>
  <si>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</si>
  <si>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</si>
  <si>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</si>
  <si>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</si>
  <si>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</si>
  <si>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</si>
  <si>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</si>
  <si>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</si>
  <si>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</si>
  <si>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</si>
  <si>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</si>
  <si>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</si>
  <si>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</si>
  <si>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</si>
  <si>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</si>
  <si>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</si>
  <si>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</si>
  <si>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</si>
  <si>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</si>
  <si>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</si>
  <si>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</si>
  <si>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</si>
  <si>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</si>
  <si>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</si>
  <si>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</si>
  <si>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</si>
  <si>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</si>
  <si>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</si>
  <si>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</si>
  <si>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</si>
  <si>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</si>
  <si>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</si>
  <si>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</si>
  <si>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</si>
  <si>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</si>
  <si>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</si>
  <si>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</si>
  <si>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</si>
  <si>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</si>
  <si>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</si>
  <si>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</si>
  <si>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</si>
  <si>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</si>
  <si>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</si>
  <si>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</si>
  <si>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</si>
  <si>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</si>
  <si>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</si>
  <si>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</si>
  <si>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</si>
  <si>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</si>
  <si>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</si>
  <si>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</si>
  <si>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</si>
  <si>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</si>
  <si>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</si>
  <si>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</si>
  <si>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</si>
  <si>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</si>
  <si>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</si>
  <si>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</si>
  <si>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</si>
  <si>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</si>
  <si>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</si>
  <si>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</si>
  <si>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</si>
  <si>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</si>
  <si>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</si>
  <si>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</si>
  <si>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</si>
  <si>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</si>
  <si>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</si>
  <si>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</si>
  <si>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</si>
  <si>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</si>
  <si>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</si>
  <si>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</si>
  <si>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</si>
  <si>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</si>
  <si>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</si>
  <si>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</si>
  <si>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</si>
  <si>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</si>
  <si>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</si>
  <si>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</si>
  <si>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</si>
  <si>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</si>
  <si>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</si>
  <si>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</si>
  <si>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</si>
  <si>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</si>
  <si>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</si>
  <si>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</si>
  <si>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</si>
  <si>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</si>
  <si>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</si>
  <si>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</si>
  <si>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</si>
  <si>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</si>
  <si>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</si>
  <si>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</si>
  <si>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</si>
  <si>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</si>
  <si>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</si>
  <si>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</si>
  <si>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</si>
  <si>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</si>
  <si>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</si>
  <si>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</si>
  <si>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</si>
  <si>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</si>
  <si>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</si>
  <si>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</si>
  <si>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</si>
  <si>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</si>
  <si>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</si>
  <si>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</si>
  <si>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</si>
  <si>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</si>
  <si>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</si>
  <si>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</si>
  <si>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</si>
  <si>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</si>
  <si>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</si>
  <si>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</si>
  <si>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</si>
  <si>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</si>
  <si>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</si>
  <si>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</si>
  <si>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</si>
  <si>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</si>
  <si>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</si>
  <si>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</si>
  <si>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</si>
  <si>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</si>
  <si>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</si>
  <si>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</si>
  <si>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</si>
  <si>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</si>
  <si>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</si>
  <si>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</si>
  <si>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</si>
  <si>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</si>
  <si>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</si>
  <si>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</si>
  <si>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</si>
  <si>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</si>
  <si>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</si>
  <si>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</si>
  <si>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</si>
  <si>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</si>
  <si>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</si>
  <si>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</si>
  <si>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</si>
  <si>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</si>
  <si>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</si>
  <si>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</si>
  <si>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</si>
  <si>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</si>
  <si>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</si>
  <si>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</si>
  <si>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</si>
  <si>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</si>
  <si>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</si>
  <si>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</si>
  <si>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</si>
  <si>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</si>
  <si>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</si>
  <si>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</si>
  <si>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</si>
  <si>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</si>
  <si>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</si>
  <si>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</si>
  <si>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</si>
  <si>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</si>
  <si>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</si>
  <si>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</si>
  <si>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</si>
  <si>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</si>
  <si>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</si>
  <si>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</si>
  <si>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</si>
  <si>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</si>
  <si>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</si>
  <si>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</si>
  <si>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</si>
  <si>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</si>
  <si>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</si>
  <si>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</si>
  <si>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</si>
  <si>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</si>
  <si>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</si>
  <si>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</si>
  <si>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</si>
  <si>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</si>
  <si>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</si>
  <si>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</si>
  <si>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</si>
  <si>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</si>
  <si>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</si>
  <si>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</si>
  <si>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</si>
  <si>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</si>
  <si>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</si>
  <si>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</si>
  <si>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</si>
  <si>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</si>
  <si>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</si>
  <si>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</si>
  <si>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</si>
  <si>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</si>
  <si>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</si>
  <si>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</si>
  <si>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</si>
  <si>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</si>
  <si>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</si>
  <si>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</si>
  <si>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</si>
  <si>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</si>
  <si>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</si>
  <si>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</si>
  <si>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</si>
  <si>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</si>
  <si>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</si>
  <si>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</si>
  <si>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</si>
  <si>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</si>
  <si>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</si>
  <si>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</si>
  <si>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</si>
  <si>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</si>
  <si>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</si>
  <si>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</si>
  <si>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</si>
  <si>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</si>
  <si>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</si>
  <si>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</si>
  <si>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</si>
  <si>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</si>
  <si>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</si>
  <si>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</si>
  <si>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</si>
  <si>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</si>
  <si>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</si>
  <si>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</si>
  <si>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</si>
  <si>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</si>
  <si>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</si>
  <si>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</si>
  <si>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</si>
  <si>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</si>
  <si>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</si>
  <si>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</si>
  <si>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</si>
  <si>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</si>
  <si>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</si>
  <si>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</si>
  <si>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</si>
  <si>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</si>
  <si>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</si>
  <si>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</si>
  <si>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</si>
  <si>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</si>
  <si>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</si>
  <si>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</si>
  <si>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</si>
  <si>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</si>
  <si>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</si>
  <si>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</si>
  <si>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</si>
  <si>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</si>
  <si>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</si>
  <si>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</si>
  <si>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</si>
  <si>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</si>
  <si>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</si>
  <si>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</si>
  <si>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</si>
  <si>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</si>
  <si>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</si>
  <si>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</si>
  <si>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</si>
  <si>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</si>
  <si>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</si>
  <si>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</si>
  <si>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</si>
  <si>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</si>
  <si>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</si>
  <si>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</si>
  <si>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</si>
  <si>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</si>
  <si>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</si>
  <si>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</si>
  <si>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</si>
  <si>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</si>
  <si>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</si>
  <si>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</si>
  <si>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</si>
  <si>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</si>
  <si>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</si>
  <si>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</si>
  <si>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</si>
  <si>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</si>
  <si>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</si>
  <si>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</si>
  <si>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</si>
  <si>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</si>
  <si>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</si>
  <si>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</si>
  <si>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</si>
  <si>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</si>
  <si>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</si>
  <si>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</si>
  <si>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</si>
  <si>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</si>
  <si>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</si>
  <si>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</si>
  <si>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</si>
  <si>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</si>
  <si>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</si>
  <si>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</si>
  <si>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</si>
  <si>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</si>
  <si>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</si>
  <si>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</si>
  <si>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</si>
  <si>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</si>
  <si>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</si>
  <si>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</si>
  <si>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</si>
  <si>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</si>
  <si>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</si>
  <si>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</si>
  <si>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</si>
  <si>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</si>
  <si>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</si>
  <si>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</si>
  <si>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</si>
  <si>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</si>
  <si>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</si>
  <si>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</si>
  <si>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</si>
  <si>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</si>
  <si>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</si>
  <si>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</si>
  <si>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</si>
  <si>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</si>
  <si>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</si>
  <si>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</si>
  <si>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</si>
  <si>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</si>
  <si>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</si>
  <si>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</si>
  <si>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</si>
  <si>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</si>
  <si>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</si>
  <si>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</si>
  <si>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</si>
  <si>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</si>
  <si>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</si>
  <si>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</si>
  <si>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</si>
  <si>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</si>
  <si>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</si>
  <si>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</si>
  <si>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</si>
  <si>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</si>
  <si>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</si>
  <si>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</si>
  <si>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</si>
  <si>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</si>
  <si>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</si>
  <si>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</si>
  <si>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</si>
  <si>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</si>
  <si>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</si>
  <si>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</si>
  <si>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</si>
  <si>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</si>
  <si>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</si>
  <si>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</si>
  <si>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</si>
  <si>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</si>
  <si>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</si>
  <si>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</si>
  <si>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</si>
  <si>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</si>
  <si>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</si>
  <si>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</si>
  <si>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</si>
  <si>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</si>
  <si>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</si>
  <si>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</si>
  <si>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</si>
  <si>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</si>
  <si>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</si>
  <si>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</si>
  <si>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</si>
  <si>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</si>
  <si>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</si>
  <si>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</si>
  <si>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</si>
  <si>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</si>
  <si>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</si>
  <si>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</si>
  <si>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</si>
  <si>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</si>
  <si>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</si>
  <si>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</si>
  <si>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</si>
  <si>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</si>
  <si>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</si>
  <si>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</si>
  <si>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</si>
  <si>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</si>
  <si>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</si>
  <si>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</si>
  <si>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</si>
  <si>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</si>
  <si>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</si>
  <si>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</si>
  <si>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</si>
  <si>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</si>
  <si>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</si>
  <si>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</si>
  <si>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</si>
  <si>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</si>
  <si>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</si>
  <si>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</si>
  <si>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</si>
  <si>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</si>
  <si>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</si>
  <si>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</si>
  <si>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</si>
  <si>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</si>
  <si>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</si>
  <si>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</si>
  <si>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</si>
  <si>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</si>
  <si>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</si>
  <si>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</si>
  <si>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</si>
  <si>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</si>
  <si>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</si>
  <si>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</si>
  <si>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</si>
  <si>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</si>
  <si>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</si>
  <si>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</si>
  <si>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</si>
  <si>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</si>
  <si>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</si>
  <si>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</si>
  <si>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</si>
  <si>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</si>
  <si>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</si>
  <si>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</si>
  <si>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</si>
  <si>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</si>
  <si>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</si>
  <si>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</si>
  <si>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</si>
  <si>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</si>
  <si>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</si>
  <si>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</si>
  <si>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</si>
  <si>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</si>
  <si>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</si>
  <si>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</si>
  <si>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</si>
  <si>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</si>
  <si>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</si>
  <si>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</si>
  <si>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</si>
  <si>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</si>
  <si>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</si>
  <si>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</si>
  <si>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</si>
  <si>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</si>
  <si>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</si>
  <si>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</si>
  <si>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</si>
  <si>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</si>
  <si>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</si>
  <si>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</si>
  <si>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</si>
  <si>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</si>
  <si>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</si>
  <si>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</si>
  <si>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</si>
  <si>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</si>
  <si>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</si>
  <si>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</si>
  <si>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</si>
  <si>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</si>
  <si>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</si>
  <si>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</si>
  <si>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</si>
  <si>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</si>
  <si>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</si>
  <si>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</si>
  <si>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</si>
  <si>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</si>
  <si>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</si>
  <si>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</si>
  <si>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</si>
  <si>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</si>
  <si>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</si>
  <si>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</si>
  <si>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</si>
  <si>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</si>
  <si>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</si>
  <si>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</si>
  <si>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</si>
  <si>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</si>
  <si>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</si>
  <si>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</si>
  <si>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</si>
  <si>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</si>
  <si>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</si>
  <si>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</si>
  <si>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</si>
  <si>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</si>
  <si>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</si>
  <si>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</si>
  <si>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</si>
  <si>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</si>
  <si>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</si>
  <si>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</si>
  <si>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</si>
  <si>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</si>
  <si>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</si>
  <si>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</si>
  <si>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</si>
  <si>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</si>
  <si>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</si>
  <si>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</si>
  <si>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</si>
  <si>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</si>
  <si>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</si>
  <si>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</si>
  <si>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</si>
  <si>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</si>
  <si>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</si>
  <si>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</si>
  <si>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</si>
  <si>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</si>
  <si>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</si>
  <si>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</si>
  <si>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</si>
  <si>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</si>
  <si>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</si>
  <si>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</si>
  <si>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</si>
  <si>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</si>
  <si>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</si>
  <si>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</si>
  <si>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</si>
  <si>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</si>
  <si>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</si>
  <si>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</si>
  <si>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</si>
  <si>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</si>
  <si>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</si>
  <si>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</si>
  <si>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</si>
  <si>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</si>
  <si>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</si>
  <si>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</si>
  <si>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</si>
  <si>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</si>
  <si>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</si>
  <si>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</si>
  <si>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</si>
  <si>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</si>
  <si>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</si>
  <si>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</si>
  <si>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</si>
  <si>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</si>
  <si>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</si>
  <si>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</si>
  <si>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</si>
  <si>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</si>
  <si>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</si>
  <si>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</si>
  <si>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</si>
  <si>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</si>
  <si>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</si>
  <si>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</si>
  <si>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</si>
  <si>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</si>
  <si>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</si>
  <si>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</si>
  <si>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</si>
  <si>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</si>
  <si>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</si>
  <si>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</si>
  <si>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</si>
  <si>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</si>
  <si>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</si>
  <si>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</si>
  <si>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</si>
  <si>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</si>
  <si>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</si>
  <si>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</si>
  <si>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</si>
  <si>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</si>
  <si>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</si>
  <si>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</si>
  <si>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</si>
  <si>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</si>
  <si>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</si>
  <si>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</si>
  <si>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</si>
  <si>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</si>
  <si>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</si>
  <si>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</si>
  <si>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</si>
  <si>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</si>
  <si>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</si>
  <si>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</si>
  <si>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</si>
  <si>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</si>
  <si>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</si>
  <si>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</si>
  <si>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</si>
  <si>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</si>
  <si>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</si>
  <si>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</si>
  <si>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</si>
  <si>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</si>
  <si>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</si>
  <si>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</si>
  <si>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</si>
  <si>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</si>
  <si>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</si>
  <si>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</si>
  <si>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</si>
  <si>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</si>
  <si>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</si>
  <si>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</si>
  <si>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</si>
  <si>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</si>
  <si>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</si>
  <si>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</si>
  <si>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</si>
  <si>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</si>
  <si>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</si>
  <si>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</si>
  <si>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</si>
  <si>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</si>
  <si>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</si>
  <si>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</si>
  <si>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</si>
  <si>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</si>
  <si>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</si>
  <si>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</si>
  <si>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</si>
  <si>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</si>
  <si>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</si>
  <si>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</si>
  <si>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</si>
  <si>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</si>
  <si>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</si>
  <si>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</si>
  <si>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</si>
  <si>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</si>
  <si>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</si>
  <si>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</si>
  <si>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</si>
  <si>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</si>
  <si>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</si>
  <si>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</si>
  <si>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</si>
  <si>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</si>
  <si>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</si>
  <si>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</si>
  <si>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</si>
  <si>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</si>
  <si>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</si>
  <si>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</si>
  <si>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</si>
  <si>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</si>
  <si>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</si>
  <si>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</si>
  <si>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</si>
  <si>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</si>
  <si>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</si>
  <si>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</si>
  <si>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</si>
  <si>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</si>
  <si>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</si>
  <si>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</si>
  <si>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</si>
  <si>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</si>
  <si>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</si>
  <si>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</si>
  <si>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</si>
  <si>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</si>
  <si>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</si>
  <si>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</si>
  <si>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</si>
  <si>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</si>
  <si>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</si>
  <si>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</si>
  <si>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</si>
  <si>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</si>
  <si>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</si>
  <si>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</si>
  <si>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</si>
  <si>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</si>
  <si>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</si>
  <si>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</si>
  <si>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</si>
  <si>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</si>
  <si>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</si>
  <si>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</si>
  <si>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</si>
  <si>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</si>
  <si>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</si>
  <si>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</si>
  <si>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</si>
  <si>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</si>
  <si>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</si>
  <si>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</si>
  <si>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</si>
  <si>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</si>
  <si>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</si>
  <si>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</si>
  <si>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</si>
  <si>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</si>
  <si>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</si>
  <si>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</si>
  <si>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</si>
  <si>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</si>
  <si>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</si>
  <si>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</si>
  <si>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</si>
  <si>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</si>
  <si>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</si>
  <si>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</si>
  <si>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</si>
  <si>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</si>
  <si>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</si>
  <si>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</si>
  <si>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</si>
  <si>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</si>
  <si>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</si>
  <si>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</si>
  <si>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</si>
  <si>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</si>
  <si>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</si>
  <si>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</si>
  <si>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</si>
  <si>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</si>
  <si>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</si>
  <si>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</si>
  <si>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</si>
  <si>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</si>
  <si>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</si>
  <si>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</si>
  <si>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</si>
  <si>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</si>
  <si>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</si>
  <si>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</si>
  <si>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</si>
  <si>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</si>
  <si>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</si>
  <si>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</si>
  <si>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</si>
  <si>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</si>
  <si>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</si>
  <si>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</si>
  <si>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</si>
  <si>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</si>
  <si>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</si>
  <si>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</si>
  <si>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</si>
  <si>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</si>
  <si>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</si>
  <si>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</si>
  <si>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</si>
  <si>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</si>
  <si>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</si>
  <si>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</si>
  <si>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</si>
  <si>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</si>
  <si>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</si>
  <si>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</si>
  <si>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</si>
  <si>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</si>
  <si>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</si>
  <si>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</si>
  <si>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</si>
  <si>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</si>
  <si>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</si>
  <si>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</si>
  <si>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</si>
  <si>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</si>
  <si>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</si>
  <si>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</si>
  <si>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</si>
  <si>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</si>
  <si>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</si>
  <si>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</si>
  <si>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</si>
  <si>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</si>
  <si>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</si>
  <si>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</si>
  <si>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</si>
  <si>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</si>
  <si>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</si>
  <si>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</si>
  <si>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</si>
  <si>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</si>
  <si>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</si>
  <si>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</si>
  <si>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</si>
  <si>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</si>
  <si>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</si>
  <si>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</si>
  <si>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</si>
  <si>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</si>
  <si>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</si>
  <si>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</si>
  <si>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</si>
  <si>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</si>
  <si>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</si>
  <si>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</si>
  <si>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</si>
  <si>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</si>
  <si>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</si>
  <si>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</si>
  <si>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</si>
  <si>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</si>
  <si>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</si>
  <si>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</si>
  <si>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</si>
  <si>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</si>
  <si>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</si>
  <si>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</si>
  <si>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</si>
  <si>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</si>
  <si>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</si>
  <si>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</si>
  <si>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</si>
  <si>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</si>
  <si>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</si>
  <si>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</si>
  <si>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</si>
  <si>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</si>
  <si>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</si>
  <si>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</si>
  <si>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</si>
  <si>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</si>
  <si>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</si>
  <si>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</si>
  <si>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</si>
  <si>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</si>
  <si>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</si>
  <si>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</si>
  <si>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</si>
  <si>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</si>
  <si>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</si>
  <si>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</si>
  <si>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</si>
  <si>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</si>
  <si>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</si>
  <si>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</si>
  <si>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</si>
  <si>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</si>
  <si>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</si>
  <si>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</si>
  <si>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</si>
  <si>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</si>
  <si>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</si>
  <si>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</si>
  <si>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</si>
  <si>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</si>
  <si>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</si>
  <si>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</si>
  <si>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</si>
  <si>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</si>
  <si>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</si>
  <si>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</si>
  <si>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</si>
  <si>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</si>
  <si>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</si>
  <si>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</si>
  <si>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</si>
  <si>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</si>
  <si>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</si>
  <si>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</si>
  <si>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</si>
  <si>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</si>
  <si>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</si>
  <si>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</si>
  <si>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</si>
  <si>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</si>
  <si>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</si>
  <si>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</si>
  <si>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</si>
  <si>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</si>
  <si>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</si>
  <si>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</si>
  <si>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</si>
  <si>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</si>
  <si>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</si>
  <si>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</si>
  <si>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</si>
  <si>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</si>
  <si>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</si>
  <si>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</si>
  <si>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</si>
  <si>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</si>
  <si>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</si>
  <si>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</si>
  <si>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</si>
  <si>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</si>
  <si>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</si>
  <si>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</si>
  <si>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</si>
  <si>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</si>
  <si>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</si>
  <si>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</si>
  <si>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</si>
  <si>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</si>
  <si>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</si>
  <si>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</si>
  <si>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</si>
  <si>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</si>
  <si>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</si>
  <si>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</si>
  <si>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</si>
  <si>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</si>
  <si>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</si>
  <si>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</si>
  <si>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</si>
  <si>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</si>
  <si>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</si>
  <si>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</si>
  <si>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</si>
  <si>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</si>
  <si>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</si>
  <si>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</si>
  <si>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</si>
  <si>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</si>
  <si>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</si>
  <si>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</si>
  <si>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</si>
  <si>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</si>
  <si>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</si>
  <si>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</si>
  <si>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</si>
  <si>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</si>
  <si>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</si>
  <si>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</si>
  <si>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</si>
  <si>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</si>
  <si>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</si>
  <si>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</si>
  <si>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</si>
  <si>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</si>
  <si>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</si>
  <si>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</si>
  <si>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</si>
  <si>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</si>
  <si>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</si>
  <si>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</si>
  <si>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</si>
  <si>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</si>
  <si>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</si>
  <si>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</si>
  <si>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</si>
  <si>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</si>
  <si>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</si>
  <si>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</si>
  <si>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</si>
  <si>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</si>
  <si>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</si>
  <si>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</si>
  <si>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</si>
  <si>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</si>
  <si>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</si>
  <si>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</si>
  <si>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</si>
  <si>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</si>
  <si>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</si>
  <si>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</si>
  <si>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</si>
  <si>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</si>
  <si>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</si>
  <si>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</si>
  <si>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</si>
  <si>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</si>
  <si>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</si>
  <si>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</si>
  <si>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</si>
  <si>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</si>
  <si>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</si>
  <si>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</si>
  <si>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</si>
  <si>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</si>
  <si>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</si>
  <si>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</si>
  <si>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</si>
  <si>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</si>
  <si>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</si>
  <si>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</si>
  <si>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</si>
  <si>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</si>
  <si>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</si>
  <si>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</si>
  <si>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</si>
  <si>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</si>
  <si>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</si>
  <si>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</si>
  <si>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</si>
  <si>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</si>
  <si>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</si>
  <si>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</si>
  <si>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</si>
  <si>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</si>
  <si>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</si>
  <si>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</si>
  <si>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</si>
  <si>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</si>
  <si>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</si>
  <si>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</si>
  <si>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</si>
  <si>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</si>
  <si>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</si>
  <si>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</si>
  <si>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</si>
  <si>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</si>
  <si>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</si>
  <si>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</si>
  <si>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</si>
  <si>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</si>
  <si>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</si>
  <si>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</si>
  <si>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</si>
  <si>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</si>
  <si>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</si>
  <si>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</si>
  <si>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</si>
  <si>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</si>
  <si>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</si>
  <si>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</si>
  <si>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</si>
  <si>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</si>
  <si>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</si>
  <si>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</si>
  <si>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</si>
  <si>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</si>
  <si>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</si>
  <si>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</si>
  <si>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</si>
  <si>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</si>
  <si>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</si>
  <si>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</si>
  <si>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</si>
  <si>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</si>
  <si>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</si>
  <si>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</si>
  <si>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</si>
  <si>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</si>
  <si>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</si>
  <si>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</si>
  <si>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</si>
  <si>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</si>
  <si>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</si>
  <si>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</si>
  <si>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</si>
  <si>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</si>
  <si>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</si>
  <si>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</si>
  <si>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</si>
  <si>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</si>
  <si>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</si>
  <si>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</si>
  <si>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</si>
  <si>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</si>
  <si>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</si>
  <si>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</si>
  <si>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</si>
  <si>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</si>
  <si>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</si>
  <si>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</si>
  <si>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</si>
  <si>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</si>
  <si>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</si>
  <si>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</si>
  <si>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</si>
  <si>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</si>
  <si>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</si>
  <si>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</si>
  <si>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</si>
  <si>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</si>
  <si>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</si>
  <si>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</si>
  <si>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</si>
  <si>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</si>
  <si>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</si>
  <si>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</si>
  <si>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</si>
  <si>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</si>
  <si>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</si>
  <si>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</si>
  <si>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</si>
  <si>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</si>
  <si>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</si>
  <si>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</si>
  <si>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</si>
  <si>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</si>
  <si>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</si>
  <si>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</si>
  <si>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</si>
  <si>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</si>
  <si>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</si>
  <si>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</si>
  <si>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</si>
  <si>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</si>
  <si>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</si>
  <si>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</si>
  <si>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</si>
  <si>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</si>
  <si>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</si>
  <si>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</si>
  <si>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</si>
  <si>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</si>
  <si>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</si>
  <si>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</si>
  <si>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</si>
  <si>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</si>
  <si>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</si>
  <si>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</si>
  <si>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</si>
  <si>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</si>
  <si>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</si>
  <si>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</si>
  <si>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</si>
  <si>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</si>
  <si>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</si>
  <si>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</si>
  <si>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</si>
  <si>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</si>
  <si>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</si>
  <si>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</si>
  <si>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</si>
  <si>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</si>
  <si>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</si>
  <si>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</si>
  <si>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</si>
  <si>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</si>
  <si>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</si>
  <si>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</si>
  <si>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</si>
  <si>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</si>
  <si>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</si>
  <si>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</si>
  <si>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</si>
  <si>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</si>
  <si>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</si>
  <si>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</si>
  <si>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</si>
  <si>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</si>
  <si>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</si>
  <si>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</si>
  <si>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</si>
  <si>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</si>
  <si>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</si>
  <si>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</si>
  <si>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</si>
  <si>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</si>
  <si>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</si>
  <si>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</si>
  <si>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</si>
  <si>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</si>
  <si>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</si>
  <si>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</si>
  <si>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</si>
  <si>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</si>
  <si>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</si>
  <si>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</si>
  <si>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</si>
  <si>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</si>
  <si>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</si>
  <si>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</si>
  <si>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</si>
  <si>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</si>
  <si>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</si>
  <si>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</si>
  <si>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</si>
  <si>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</si>
  <si>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</si>
  <si>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</si>
  <si>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</si>
  <si>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</si>
  <si>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</si>
  <si>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</si>
  <si>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</si>
  <si>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</si>
  <si>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</si>
  <si>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</si>
  <si>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</si>
  <si>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</si>
  <si>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</si>
  <si>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</si>
  <si>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</si>
  <si>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</si>
  <si>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</si>
  <si>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</si>
  <si>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</si>
  <si>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</si>
  <si>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</si>
  <si>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</si>
  <si>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</si>
  <si>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</si>
  <si>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</si>
  <si>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</si>
  <si>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</si>
  <si>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</si>
  <si>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</si>
  <si>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</si>
  <si>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</si>
  <si>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</si>
  <si>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</si>
  <si>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</si>
  <si>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</si>
  <si>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</si>
  <si>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</si>
  <si>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</si>
  <si>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</si>
  <si>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</si>
  <si>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</si>
  <si>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</si>
  <si>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</si>
  <si>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</si>
  <si>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</si>
  <si>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</si>
  <si>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</si>
  <si>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</si>
  <si>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</si>
  <si>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</si>
  <si>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</si>
  <si>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</si>
  <si>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</si>
  <si>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</si>
  <si>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</si>
  <si>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</si>
  <si>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</si>
  <si>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</si>
  <si>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</si>
  <si>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</si>
  <si>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</si>
  <si>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</si>
  <si>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</si>
  <si>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</si>
  <si>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</si>
  <si>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</si>
  <si>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</si>
  <si>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</si>
  <si>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</si>
  <si>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</si>
  <si>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</si>
  <si>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</si>
  <si>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</si>
  <si>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</si>
  <si>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</si>
  <si>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</si>
  <si>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</si>
  <si>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</si>
  <si>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</si>
  <si>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</si>
  <si>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</si>
  <si>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</si>
  <si>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</si>
  <si>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</si>
  <si>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</si>
  <si>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</si>
  <si>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</si>
  <si>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</si>
  <si>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</si>
  <si>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</si>
  <si>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</si>
  <si>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</si>
  <si>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</si>
  <si>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</si>
  <si>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</si>
  <si>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</si>
  <si>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</si>
  <si>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</si>
  <si>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</si>
  <si>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</si>
  <si>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</si>
  <si>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</si>
  <si>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</si>
  <si>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</si>
  <si>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</si>
  <si>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</si>
  <si>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</si>
  <si>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</si>
  <si>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</si>
  <si>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</si>
  <si>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</si>
  <si>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</si>
  <si>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</si>
  <si>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</si>
  <si>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</si>
  <si>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</si>
  <si>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</si>
  <si>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</si>
  <si>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</si>
  <si>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</si>
  <si>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</si>
  <si>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</si>
  <si>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</si>
  <si>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</si>
  <si>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</si>
  <si>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</si>
  <si>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</si>
  <si>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</si>
  <si>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</si>
  <si>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</si>
  <si>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</si>
  <si>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</si>
  <si>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</si>
  <si>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</si>
  <si>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</si>
  <si>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</si>
  <si>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</si>
  <si>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</si>
  <si>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</si>
  <si>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</si>
  <si>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</si>
  <si>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</si>
  <si>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</si>
  <si>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</si>
  <si>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</si>
  <si>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</si>
  <si>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</si>
  <si>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</si>
  <si>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</si>
  <si>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</si>
  <si>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</si>
  <si>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</si>
  <si>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</si>
  <si>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</si>
  <si>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</si>
  <si>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</si>
  <si>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</si>
  <si>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</si>
  <si>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</si>
  <si>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</si>
  <si>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</si>
  <si>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</si>
  <si>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</si>
  <si>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</si>
  <si>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</si>
  <si>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</si>
  <si>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</si>
  <si>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</si>
  <si>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</si>
  <si>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</si>
  <si>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</si>
  <si>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</si>
  <si>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</si>
  <si>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</si>
  <si>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</si>
  <si>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</si>
  <si>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</si>
  <si>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</si>
  <si>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</si>
  <si>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</si>
  <si>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</si>
  <si>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</si>
  <si>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</si>
  <si>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</si>
  <si>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</si>
  <si>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</si>
  <si>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</si>
  <si>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</si>
  <si>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</si>
  <si>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</si>
  <si>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</si>
  <si>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</si>
  <si>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</si>
  <si>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</si>
  <si>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</si>
  <si>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</si>
  <si>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</si>
  <si>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</si>
  <si>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</si>
  <si>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</si>
  <si>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</si>
  <si>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</si>
  <si>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</si>
  <si>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</si>
  <si>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</si>
  <si>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</si>
  <si>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</si>
  <si>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</si>
  <si>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</si>
  <si>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</si>
  <si>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</si>
  <si>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</si>
  <si>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</si>
  <si>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</si>
  <si>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</si>
  <si>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</si>
  <si>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</si>
  <si>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</si>
  <si>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</si>
  <si>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</si>
  <si>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</si>
  <si>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</si>
  <si>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</si>
  <si>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</si>
  <si>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</si>
  <si>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</si>
  <si>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</si>
  <si>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</si>
  <si>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</si>
  <si>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</si>
  <si>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</si>
  <si>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</si>
  <si>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</si>
  <si>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</si>
  <si>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</si>
  <si>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</si>
  <si>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</si>
  <si>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</si>
  <si>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</si>
  <si>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</si>
  <si>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</si>
  <si>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</si>
  <si>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</si>
  <si>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</si>
  <si>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</si>
  <si>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</si>
  <si>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</si>
  <si>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</si>
  <si>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</si>
  <si>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</si>
  <si>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</si>
  <si>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</si>
  <si>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</si>
  <si>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</si>
  <si>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</si>
  <si>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</si>
  <si>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</si>
  <si>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</si>
  <si>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</si>
  <si>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</si>
  <si>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</si>
  <si>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</si>
  <si>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</si>
  <si>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</si>
  <si>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</si>
  <si>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</si>
  <si>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</si>
  <si>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</si>
  <si>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</si>
  <si>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</si>
  <si>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</si>
  <si>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</si>
  <si>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</si>
  <si>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</si>
  <si>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</si>
  <si>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</si>
  <si>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</si>
  <si>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</si>
  <si>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</si>
  <si>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</si>
  <si>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</si>
  <si>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</si>
  <si>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</si>
  <si>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</si>
  <si>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</si>
  <si>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</si>
  <si>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</si>
  <si>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</si>
  <si>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</si>
  <si>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</si>
  <si>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</si>
  <si>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</si>
  <si>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</si>
  <si>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</si>
  <si>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</si>
  <si>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</si>
  <si>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</si>
  <si>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</si>
  <si>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</si>
  <si>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</si>
  <si>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</si>
  <si>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</si>
  <si>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</si>
  <si>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</si>
  <si>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</si>
  <si>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</si>
  <si>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</si>
  <si>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</si>
  <si>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</si>
  <si>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</si>
  <si>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</si>
  <si>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</si>
  <si>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</si>
  <si>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</si>
  <si>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</si>
  <si>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</si>
  <si>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</si>
  <si>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</si>
  <si>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</si>
  <si>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</si>
  <si>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</si>
  <si>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</si>
  <si>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</si>
  <si>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</si>
  <si>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</si>
  <si>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</si>
  <si>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</si>
  <si>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</si>
  <si>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</si>
  <si>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</si>
  <si>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</si>
  <si>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</si>
  <si>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</si>
  <si>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</si>
  <si>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</si>
  <si>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</si>
  <si>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</si>
  <si>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</si>
  <si>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</si>
  <si>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</si>
  <si>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</si>
  <si>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</si>
  <si>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</si>
  <si>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</si>
  <si>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</si>
  <si>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</si>
  <si>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</si>
  <si>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</si>
  <si>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</si>
  <si>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</si>
  <si>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</si>
  <si>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</si>
  <si>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</si>
  <si>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</si>
  <si>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</si>
  <si>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</si>
  <si>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</si>
  <si>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</si>
  <si>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</si>
  <si>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</si>
  <si>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</si>
  <si>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</si>
  <si>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</si>
  <si>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</si>
  <si>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</si>
  <si>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</si>
  <si>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</si>
  <si>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</si>
  <si>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</si>
  <si>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</si>
  <si>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</si>
  <si>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</si>
  <si>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</si>
  <si>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</si>
  <si>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</si>
  <si>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</si>
  <si>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</si>
  <si>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</si>
  <si>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</si>
  <si>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</si>
  <si>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</si>
  <si>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</si>
  <si>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</si>
  <si>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</si>
  <si>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</si>
  <si>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</si>
  <si>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</si>
  <si>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</si>
  <si>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</si>
  <si>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</si>
  <si>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</si>
  <si>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</si>
  <si>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</si>
  <si>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</si>
  <si>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</si>
  <si>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</si>
  <si>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</si>
  <si>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</si>
  <si>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</si>
  <si>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</si>
  <si>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</si>
  <si>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</si>
  <si>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</si>
  <si>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</si>
  <si>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</si>
  <si>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</si>
  <si>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</si>
  <si>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</si>
  <si>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</si>
  <si>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</si>
  <si>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</si>
  <si>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</si>
  <si>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</si>
  <si>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</si>
  <si>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</si>
  <si>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</si>
  <si>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</si>
  <si>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</si>
  <si>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</si>
  <si>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</si>
  <si>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</si>
  <si>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</si>
  <si>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</si>
  <si>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</si>
  <si>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</si>
  <si>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</si>
  <si>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</si>
  <si>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</si>
  <si>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</si>
  <si>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</si>
  <si>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</si>
  <si>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</si>
  <si>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</si>
  <si>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</si>
  <si>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</si>
  <si>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</si>
  <si>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</si>
  <si>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</si>
  <si>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</si>
  <si>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</si>
  <si>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</si>
  <si>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</si>
  <si>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</si>
  <si>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</si>
  <si>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</si>
  <si>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</si>
  <si>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</si>
  <si>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</si>
  <si>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</si>
  <si>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</si>
  <si>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</si>
  <si>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</si>
  <si>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</si>
  <si>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</si>
  <si>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</si>
  <si>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</si>
  <si>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</si>
  <si>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</si>
  <si>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</si>
  <si>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</si>
  <si>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</si>
  <si>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</si>
  <si>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</si>
  <si>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</si>
  <si>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</si>
  <si>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</si>
  <si>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</si>
  <si>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</si>
  <si>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</si>
  <si>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</si>
  <si>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</si>
  <si>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</si>
  <si>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</si>
  <si>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</si>
  <si>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</si>
  <si>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</si>
  <si>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</si>
  <si>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</si>
  <si>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</si>
  <si>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</si>
  <si>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</si>
  <si>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</si>
  <si>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</si>
  <si>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</si>
  <si>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</si>
  <si>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</si>
  <si>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</si>
  <si>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</si>
  <si>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</si>
  <si>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</si>
  <si>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</si>
  <si>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</si>
  <si>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</si>
  <si>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</si>
  <si>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</si>
  <si>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</si>
  <si>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</si>
  <si>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</si>
  <si>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</si>
  <si>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</si>
  <si>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</si>
  <si>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</si>
  <si>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</si>
  <si>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</si>
  <si>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</si>
  <si>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</si>
  <si>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</si>
  <si>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</si>
  <si>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</si>
  <si>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</si>
  <si>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</si>
  <si>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</si>
  <si>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</si>
  <si>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</si>
  <si>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</si>
  <si>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</si>
  <si>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</si>
  <si>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</si>
  <si>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</si>
  <si>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</si>
  <si>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</si>
  <si>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</si>
  <si>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</si>
  <si>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</si>
  <si>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</si>
  <si>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</si>
  <si>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</si>
  <si>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</si>
  <si>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</si>
  <si>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</si>
  <si>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</si>
  <si>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</si>
  <si>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</si>
  <si>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</si>
  <si>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</si>
  <si>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</si>
  <si>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</si>
  <si>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</si>
  <si>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</si>
  <si>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</si>
  <si>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</si>
  <si>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</si>
  <si>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</si>
  <si>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</si>
  <si>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</si>
  <si>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</si>
  <si>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</si>
  <si>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</si>
  <si>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</si>
  <si>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</si>
  <si>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</si>
  <si>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</si>
  <si>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</si>
  <si>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</si>
  <si>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</si>
  <si>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</si>
  <si>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</si>
  <si>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</si>
  <si>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</si>
  <si>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</si>
  <si>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</si>
  <si>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</si>
  <si>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</si>
  <si>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</si>
  <si>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</si>
  <si>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</si>
  <si>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</si>
  <si>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</si>
  <si>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</si>
  <si>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</si>
  <si>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</si>
  <si>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</si>
  <si>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</si>
  <si>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</si>
  <si>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</si>
  <si>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</si>
  <si>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</si>
  <si>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</si>
  <si>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</si>
  <si>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</si>
  <si>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</si>
  <si>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</si>
  <si>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</si>
  <si>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</si>
  <si>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</si>
  <si>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</si>
  <si>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</si>
  <si>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</si>
  <si>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</si>
  <si>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</si>
  <si>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</si>
  <si>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</si>
  <si>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</si>
  <si>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</si>
  <si>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</si>
  <si>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</si>
  <si>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</si>
  <si>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</si>
  <si>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</si>
  <si>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</si>
  <si>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</si>
  <si>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</si>
  <si>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</si>
  <si>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</si>
  <si>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</si>
  <si>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</si>
  <si>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</si>
  <si>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</si>
  <si>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</si>
  <si>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</si>
  <si>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</si>
  <si>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</si>
  <si>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</si>
  <si>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</si>
  <si>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</si>
  <si>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</si>
  <si>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</si>
  <si>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</si>
  <si>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</si>
  <si>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</si>
  <si>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</si>
  <si>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</si>
  <si>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</si>
  <si>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</si>
  <si>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</si>
  <si>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</si>
  <si>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</si>
  <si>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</si>
  <si>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</si>
  <si>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</si>
  <si>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</si>
  <si>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</si>
  <si>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</si>
  <si>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</si>
  <si>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</si>
  <si>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</si>
  <si>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</si>
  <si>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</si>
  <si>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</si>
  <si>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</si>
  <si>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</si>
  <si>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</si>
  <si>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</si>
  <si>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</si>
  <si>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</si>
  <si>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</si>
  <si>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</si>
  <si>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</si>
  <si>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</si>
  <si>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</si>
  <si>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</si>
  <si>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</si>
  <si>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</si>
  <si>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</si>
  <si>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</si>
  <si>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</si>
  <si>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</si>
  <si>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</si>
  <si>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</si>
  <si>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</si>
  <si>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</si>
  <si>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</si>
  <si>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</si>
  <si>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</si>
  <si>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</si>
  <si>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</si>
  <si>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</si>
  <si>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</si>
  <si>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</si>
  <si>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</si>
  <si>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</si>
  <si>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</si>
  <si>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</si>
  <si>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</si>
  <si>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</si>
  <si>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</si>
  <si>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</si>
  <si>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</si>
  <si>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</si>
  <si>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</si>
  <si>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</si>
  <si>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</si>
  <si>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</si>
  <si>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</si>
  <si>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</si>
  <si>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</si>
  <si>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</si>
  <si>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</si>
  <si>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</si>
  <si>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</si>
  <si>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</si>
  <si>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</si>
  <si>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</si>
  <si>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</si>
  <si>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</si>
  <si>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</si>
  <si>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</si>
  <si>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</si>
  <si>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</si>
  <si>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</si>
  <si>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</si>
  <si>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</si>
  <si>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</si>
  <si>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</si>
  <si>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</si>
  <si>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</si>
  <si>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</si>
  <si>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</si>
  <si>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</si>
  <si>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</si>
  <si>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</si>
  <si>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</si>
  <si>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</si>
  <si>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</si>
  <si>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</si>
  <si>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</si>
  <si>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</si>
  <si>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</si>
  <si>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</si>
  <si>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</si>
  <si>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</si>
  <si>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</si>
  <si>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</si>
  <si>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</si>
  <si>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</si>
  <si>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</si>
  <si>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</si>
  <si>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</si>
  <si>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</si>
  <si>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</si>
  <si>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</si>
  <si>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</si>
  <si>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</si>
  <si>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</si>
  <si>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</si>
  <si>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</si>
  <si>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</si>
  <si>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</si>
  <si>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</si>
  <si>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</si>
  <si>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</si>
  <si>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</si>
  <si>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</si>
  <si>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</si>
  <si>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</si>
  <si>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</si>
  <si>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</si>
  <si>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</si>
  <si>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</si>
  <si>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</si>
  <si>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</si>
  <si>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</si>
  <si>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</si>
  <si>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</si>
  <si>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</si>
  <si>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</si>
  <si>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</si>
  <si>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</si>
  <si>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</si>
  <si>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</si>
  <si>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</si>
  <si>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</si>
  <si>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</si>
  <si>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</si>
  <si>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</si>
  <si>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</si>
  <si>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</si>
  <si>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</si>
  <si>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</si>
  <si>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</si>
  <si>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</si>
  <si>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</si>
  <si>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</si>
  <si>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</si>
  <si>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</si>
  <si>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</si>
  <si>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</si>
  <si>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</si>
  <si>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</si>
  <si>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</si>
  <si>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</si>
  <si>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</si>
  <si>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</si>
  <si>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</si>
  <si>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</si>
  <si>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</si>
  <si>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</si>
  <si>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</si>
  <si>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</si>
  <si>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</si>
  <si>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</si>
  <si>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</si>
  <si>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</si>
  <si>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</si>
  <si>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</si>
  <si>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</si>
  <si>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</si>
  <si>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</si>
  <si>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</si>
  <si>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</si>
  <si>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</si>
  <si>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</si>
  <si>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</si>
  <si>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</si>
  <si>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</si>
  <si>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</si>
  <si>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</si>
  <si>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</si>
  <si>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</si>
  <si>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</si>
  <si>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</si>
  <si>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</si>
  <si>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</si>
  <si>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</si>
  <si>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</si>
  <si>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</si>
  <si>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</si>
  <si>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</si>
  <si>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</si>
  <si>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</si>
  <si>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</si>
  <si>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</si>
  <si>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</si>
  <si>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</si>
  <si>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</si>
  <si>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</si>
  <si>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</si>
  <si>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</si>
  <si>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</si>
  <si>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</si>
  <si>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</si>
  <si>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</si>
  <si>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</si>
  <si>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</si>
  <si>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</si>
  <si>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</si>
  <si>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</si>
  <si>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</si>
  <si>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</si>
  <si>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</si>
  <si>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</si>
  <si>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</si>
  <si>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</si>
  <si>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</si>
  <si>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</si>
  <si>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</si>
  <si>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</si>
  <si>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</si>
  <si>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</si>
  <si>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</si>
  <si>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</si>
  <si>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</si>
  <si>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</si>
  <si>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</si>
  <si>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</si>
  <si>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</si>
  <si>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</si>
  <si>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</si>
  <si>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</si>
  <si>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</si>
  <si>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</si>
  <si>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</si>
  <si>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</si>
  <si>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</si>
  <si>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</si>
  <si>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</si>
  <si>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</si>
  <si>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</si>
  <si>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</si>
  <si>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</si>
  <si>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</si>
  <si>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</si>
  <si>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</si>
  <si>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</si>
  <si>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</si>
  <si>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</si>
  <si>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</si>
  <si>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</si>
  <si>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</si>
  <si>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</si>
  <si>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</si>
  <si>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</si>
  <si>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</si>
  <si>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</si>
  <si>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</si>
  <si>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</si>
  <si>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</si>
  <si>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</si>
  <si>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</si>
  <si>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</si>
  <si>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</si>
  <si>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</si>
  <si>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</si>
  <si>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</si>
  <si>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</si>
  <si>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</si>
  <si>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</si>
  <si>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</si>
  <si>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</si>
  <si>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</si>
  <si>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</si>
  <si>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</si>
  <si>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</si>
  <si>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</si>
  <si>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</si>
  <si>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</si>
  <si>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</si>
  <si>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</si>
  <si>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</si>
  <si>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</si>
  <si>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</si>
  <si>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</si>
  <si>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</si>
  <si>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</si>
  <si>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</si>
  <si>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</si>
  <si>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</si>
  <si>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</si>
  <si>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</si>
  <si>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</si>
  <si>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</si>
  <si>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</si>
  <si>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</si>
  <si>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</si>
  <si>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</si>
  <si>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</si>
  <si>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</si>
  <si>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</si>
  <si>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</si>
  <si>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</si>
  <si>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</si>
  <si>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</si>
  <si>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</si>
  <si>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</si>
  <si>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</si>
  <si>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</si>
  <si>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</si>
  <si>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</si>
  <si>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</si>
  <si>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</si>
  <si>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</si>
  <si>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</si>
  <si>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</si>
  <si>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</si>
  <si>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</si>
  <si>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</si>
  <si>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</si>
  <si>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</si>
  <si>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</si>
  <si>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</si>
  <si>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</si>
  <si>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</si>
  <si>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</si>
  <si>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</si>
  <si>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</si>
  <si>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</si>
  <si>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</si>
  <si>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</si>
  <si>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</si>
  <si>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</si>
  <si>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</si>
  <si>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</si>
  <si>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</si>
  <si>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</si>
  <si>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</si>
  <si>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</si>
  <si>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</si>
  <si>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</si>
  <si>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</si>
  <si>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</si>
  <si>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</si>
  <si>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</si>
  <si>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</si>
  <si>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</si>
  <si>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</si>
  <si>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</si>
  <si>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</si>
  <si>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</si>
  <si>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</si>
  <si>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</si>
  <si>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</si>
  <si>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</si>
  <si>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</si>
  <si>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</si>
  <si>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</si>
  <si>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</si>
  <si>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</si>
  <si>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</si>
  <si>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</si>
  <si>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</si>
  <si>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</si>
  <si>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</si>
  <si>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</si>
  <si>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</si>
  <si>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</si>
  <si>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</si>
  <si>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</si>
  <si>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</si>
  <si>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</si>
  <si>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</si>
  <si>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</si>
  <si>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</si>
  <si>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</si>
  <si>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</si>
  <si>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</si>
  <si>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</si>
  <si>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</si>
  <si>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</si>
  <si>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</si>
  <si>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</si>
  <si>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</si>
  <si>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</si>
  <si>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</si>
  <si>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</si>
  <si>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</si>
  <si>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</si>
  <si>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</si>
  <si>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</si>
  <si>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</si>
  <si>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</si>
  <si>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</si>
  <si>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</si>
  <si>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</si>
  <si>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</si>
  <si>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</si>
  <si>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</si>
  <si>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</si>
  <si>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</si>
  <si>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</si>
  <si>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</si>
  <si>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</si>
  <si>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</si>
  <si>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</si>
  <si>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</si>
  <si>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</si>
  <si>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</si>
  <si>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</si>
  <si>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</si>
  <si>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</si>
  <si>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</si>
  <si>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</si>
  <si>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</si>
  <si>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</si>
  <si>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</si>
  <si>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</si>
  <si>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</si>
  <si>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</si>
  <si>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</si>
  <si>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</si>
  <si>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</si>
  <si>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</si>
  <si>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</si>
  <si>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</si>
  <si>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</si>
  <si>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</si>
  <si>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</si>
  <si>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</si>
  <si>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</si>
  <si>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</si>
  <si>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</si>
  <si>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</si>
  <si>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</si>
  <si>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</si>
  <si>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</si>
  <si>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</si>
  <si>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</si>
  <si>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</si>
  <si>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</si>
  <si>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</si>
  <si>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</si>
  <si>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</si>
  <si>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</si>
  <si>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</si>
  <si>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</si>
  <si>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</si>
  <si>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</si>
  <si>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</si>
  <si>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</si>
  <si>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</si>
  <si>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</si>
  <si>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</si>
  <si>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</si>
  <si>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</si>
  <si>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</si>
  <si>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</si>
  <si>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</si>
  <si>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</si>
  <si>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</si>
  <si>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</si>
  <si>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</si>
  <si>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</si>
  <si>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</si>
  <si>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</si>
  <si>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</si>
  <si>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</si>
  <si>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</si>
  <si>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</si>
  <si>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</si>
  <si>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</si>
  <si>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</si>
  <si>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</si>
  <si>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</si>
  <si>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</si>
  <si>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</si>
  <si>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</si>
  <si>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</si>
  <si>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</si>
  <si>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</si>
  <si>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</si>
  <si>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</si>
  <si>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</si>
  <si>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</si>
  <si>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</si>
  <si>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</si>
  <si>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</si>
  <si>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</si>
  <si>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</si>
  <si>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</si>
  <si>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</si>
  <si>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</si>
  <si>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</si>
  <si>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</si>
  <si>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</si>
  <si>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</si>
  <si>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</si>
  <si>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</si>
  <si>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</si>
  <si>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</si>
  <si>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</si>
  <si>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</si>
  <si>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</si>
  <si>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</si>
  <si>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</si>
  <si>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</si>
  <si>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</si>
  <si>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</si>
  <si>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</si>
  <si>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</si>
  <si>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</si>
  <si>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</si>
  <si>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</si>
  <si>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</si>
  <si>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</si>
  <si>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</si>
  <si>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</si>
  <si>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</si>
  <si>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</si>
  <si>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</si>
  <si>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</si>
  <si>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</si>
  <si>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</si>
  <si>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</si>
  <si>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</si>
  <si>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</si>
  <si>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</si>
  <si>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</si>
  <si>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</si>
  <si>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</si>
  <si>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</si>
  <si>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</si>
  <si>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</si>
  <si>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</si>
  <si>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</si>
  <si>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</si>
  <si>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</si>
  <si>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</si>
  <si>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</si>
  <si>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</si>
  <si>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</si>
  <si>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</si>
  <si>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</si>
  <si>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</si>
  <si>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</si>
  <si>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</si>
  <si>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</si>
  <si>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</si>
  <si>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</si>
  <si>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</si>
  <si>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</si>
  <si>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</si>
  <si>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</si>
  <si>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</si>
  <si>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</si>
  <si>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</si>
  <si>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</si>
  <si>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</si>
  <si>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</si>
  <si>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</si>
  <si>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</si>
  <si>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</si>
  <si>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</si>
  <si>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</si>
  <si>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</si>
  <si>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</si>
  <si>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</si>
  <si>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</si>
  <si>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</si>
  <si>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</si>
  <si>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</si>
  <si>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</si>
  <si>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</si>
  <si>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</si>
  <si>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</si>
  <si>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</si>
  <si>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</si>
  <si>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</si>
  <si>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</si>
  <si>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</si>
  <si>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</si>
  <si>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</si>
  <si>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</si>
  <si>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</si>
  <si>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</si>
  <si>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</si>
  <si>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</si>
  <si>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</si>
  <si>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</si>
  <si>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</si>
  <si>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</si>
  <si>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</si>
  <si>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</si>
  <si>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</si>
  <si>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</si>
  <si>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</si>
  <si>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</si>
  <si>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</si>
  <si>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</si>
  <si>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</si>
  <si>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</si>
  <si>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</si>
  <si>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</si>
  <si>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</si>
  <si>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</si>
  <si>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</si>
  <si>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</si>
  <si>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</si>
  <si>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</si>
  <si>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</si>
  <si>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</si>
  <si>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</si>
  <si>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</si>
  <si>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</si>
  <si>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</si>
  <si>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</si>
  <si>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</si>
  <si>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</si>
  <si>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</si>
  <si>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</si>
  <si>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</si>
  <si>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</si>
  <si>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</si>
  <si>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</si>
  <si>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</si>
  <si>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</si>
  <si>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</si>
  <si>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</si>
  <si>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</si>
  <si>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</si>
  <si>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</si>
  <si>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</si>
  <si>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</si>
  <si>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</si>
  <si>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</si>
  <si>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</si>
  <si>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</si>
  <si>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</si>
  <si>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</si>
  <si>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</si>
  <si>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</si>
  <si>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</si>
  <si>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</si>
  <si>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</si>
  <si>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</si>
  <si>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</si>
  <si>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</si>
  <si>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</si>
  <si>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</si>
  <si>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</si>
  <si>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</si>
  <si>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</si>
  <si>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</si>
  <si>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</si>
  <si>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</si>
  <si>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</si>
  <si>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</si>
  <si>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</si>
  <si>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</si>
  <si>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</si>
  <si>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</si>
  <si>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</si>
  <si>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</si>
  <si>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</si>
  <si>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</si>
  <si>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</si>
  <si>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</si>
  <si>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</si>
  <si>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</si>
  <si>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</si>
  <si>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</si>
  <si>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</si>
  <si>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</si>
  <si>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</si>
  <si>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</si>
  <si>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</si>
  <si>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</si>
  <si>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</si>
  <si>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</si>
  <si>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</si>
  <si>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</si>
  <si>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</si>
  <si>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</si>
  <si>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</si>
  <si>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</si>
  <si>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</si>
  <si>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</si>
  <si>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</si>
  <si>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</si>
  <si>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</si>
  <si>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</si>
  <si>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</si>
  <si>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</si>
  <si>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</si>
  <si>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</si>
  <si>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</si>
  <si>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</si>
  <si>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</si>
  <si>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</si>
  <si>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</si>
  <si>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</si>
  <si>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</si>
  <si>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</si>
  <si>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</si>
  <si>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</si>
  <si>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</si>
  <si>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</si>
  <si>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</si>
  <si>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</si>
  <si>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</si>
  <si>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</si>
  <si>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</si>
  <si>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</si>
  <si>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</si>
  <si>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</si>
  <si>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</si>
  <si>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</si>
  <si>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</si>
  <si>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</si>
  <si>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</si>
  <si>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</si>
  <si>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</si>
  <si>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</si>
  <si>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</si>
  <si>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</si>
  <si>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</si>
  <si>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</si>
  <si>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</si>
  <si>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</si>
  <si>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</si>
  <si>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</si>
  <si>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</si>
  <si>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</si>
  <si>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</si>
  <si>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</si>
  <si>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</si>
  <si>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</si>
  <si>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</si>
  <si>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</si>
  <si>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</si>
  <si>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</si>
  <si>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</si>
  <si>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</si>
  <si>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</si>
  <si>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</si>
  <si>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</si>
  <si>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</si>
  <si>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</si>
  <si>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</si>
  <si>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</si>
  <si>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</si>
  <si>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</si>
  <si>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</si>
  <si>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</si>
  <si>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</si>
  <si>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</si>
  <si>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</si>
  <si>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</si>
  <si>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</si>
  <si>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</si>
  <si>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</si>
  <si>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</si>
  <si>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</si>
  <si>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</si>
  <si>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</si>
  <si>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</si>
  <si>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</si>
  <si>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</si>
  <si>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</si>
  <si>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</si>
  <si>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</si>
  <si>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</si>
  <si>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</si>
  <si>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</si>
  <si>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</si>
  <si>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</si>
  <si>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</si>
  <si>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</si>
  <si>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</si>
  <si>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</si>
  <si>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</si>
  <si>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</si>
  <si>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</si>
  <si>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</si>
  <si>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</si>
  <si>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</si>
  <si>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</si>
  <si>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</si>
  <si>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</si>
  <si>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</si>
  <si>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</si>
  <si>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</si>
  <si>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</si>
  <si>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</si>
  <si>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</si>
  <si>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</si>
  <si>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</si>
  <si>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</si>
  <si>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</si>
  <si>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</si>
  <si>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</si>
  <si>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</si>
  <si>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</si>
  <si>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</si>
  <si>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</si>
  <si>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</si>
  <si>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</si>
  <si>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</si>
  <si>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</si>
  <si>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</si>
  <si>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</si>
  <si>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</si>
  <si>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</si>
  <si>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</si>
  <si>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</si>
  <si>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</si>
  <si>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</si>
  <si>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</si>
  <si>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</si>
  <si>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</si>
  <si>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</si>
  <si>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</si>
  <si>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</si>
  <si>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</si>
  <si>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</si>
  <si>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</si>
  <si>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</si>
  <si>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</si>
  <si>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</si>
  <si>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</si>
  <si>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</si>
  <si>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</si>
  <si>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</si>
  <si>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</si>
  <si>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</si>
  <si>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</si>
  <si>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</si>
  <si>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</si>
  <si>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</si>
  <si>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</si>
  <si>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</si>
  <si>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</si>
  <si>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</si>
  <si>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</si>
  <si>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</si>
  <si>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</si>
  <si>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</si>
  <si>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</si>
  <si>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</si>
  <si>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</si>
  <si>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</si>
  <si>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</si>
  <si>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</si>
  <si>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</si>
  <si>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</si>
  <si>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</si>
  <si>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</si>
  <si>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</si>
  <si>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</si>
  <si>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</si>
  <si>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</si>
  <si>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</si>
  <si>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</si>
  <si>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</si>
  <si>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</si>
  <si>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</si>
  <si>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</si>
  <si>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</si>
  <si>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</si>
  <si>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</si>
  <si>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</si>
  <si>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</si>
  <si>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</si>
  <si>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</si>
  <si>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</si>
  <si>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</si>
  <si>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</si>
  <si>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</si>
  <si>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</si>
  <si>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</si>
  <si>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</si>
  <si>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</si>
  <si>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</si>
  <si>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</si>
  <si>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</si>
  <si>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</si>
  <si>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</si>
  <si>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</si>
  <si>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</si>
  <si>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</si>
  <si>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</si>
  <si>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</si>
  <si>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</si>
  <si>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</si>
  <si>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</si>
  <si>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</si>
  <si>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</si>
  <si>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</si>
  <si>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</si>
  <si>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</si>
  <si>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</si>
  <si>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</si>
  <si>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</si>
  <si>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</si>
  <si>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</si>
  <si>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</si>
  <si>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</si>
  <si>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</si>
  <si>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</si>
  <si>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</si>
  <si>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</si>
  <si>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</si>
  <si>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</si>
  <si>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</si>
  <si>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</si>
  <si>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</si>
  <si>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</si>
  <si>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</si>
  <si>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</si>
  <si>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</si>
  <si>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</si>
  <si>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</si>
  <si>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</si>
  <si>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</si>
  <si>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</si>
  <si>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</si>
  <si>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</si>
  <si>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</si>
  <si>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</si>
  <si>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</si>
  <si>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</si>
  <si>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</si>
  <si>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</si>
  <si>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</si>
  <si>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</si>
  <si>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</si>
  <si>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</si>
  <si>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</si>
  <si>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</si>
  <si>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</si>
  <si>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</si>
  <si>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</si>
  <si>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</si>
  <si>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</si>
  <si>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</si>
  <si>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</si>
  <si>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</si>
  <si>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</si>
  <si>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</si>
  <si>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</si>
  <si>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</si>
  <si>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</si>
  <si>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</si>
  <si>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</si>
  <si>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</si>
  <si>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</si>
  <si>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</si>
  <si>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</si>
  <si>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</si>
  <si>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</si>
  <si>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</si>
  <si>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</si>
  <si>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</si>
  <si>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</si>
  <si>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</si>
  <si>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</si>
  <si>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</si>
  <si>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</si>
  <si>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</si>
  <si>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</si>
  <si>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</si>
  <si>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</si>
  <si>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</si>
  <si>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</si>
  <si>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</si>
  <si>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</si>
  <si>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</si>
  <si>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</si>
  <si>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</si>
  <si>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</si>
  <si>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</si>
  <si>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</si>
  <si>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</si>
  <si>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</si>
  <si>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</si>
  <si>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</si>
  <si>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</si>
  <si>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</si>
  <si>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</si>
  <si>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</si>
  <si>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</si>
  <si>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</si>
  <si>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</si>
  <si>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</si>
  <si>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</si>
  <si>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</si>
  <si>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</si>
  <si>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</si>
  <si>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</si>
  <si>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</si>
  <si>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</si>
  <si>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</si>
  <si>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</si>
  <si>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</si>
  <si>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</si>
  <si>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</si>
  <si>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</si>
  <si>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</si>
  <si>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</si>
  <si>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</si>
  <si>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</si>
  <si>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</si>
  <si>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</si>
  <si>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</si>
  <si>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</si>
  <si>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</si>
  <si>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</si>
  <si>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</si>
  <si>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</si>
  <si>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</si>
  <si>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</si>
  <si>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</si>
  <si>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</si>
  <si>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</si>
  <si>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</si>
  <si>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</si>
  <si>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</si>
  <si>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</si>
  <si>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</si>
  <si>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</si>
  <si>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</si>
  <si>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</si>
  <si>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</si>
  <si>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</si>
  <si>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</si>
  <si>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</si>
  <si>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</si>
  <si>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</si>
  <si>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</si>
  <si>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</si>
  <si>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</si>
  <si>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</si>
  <si>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</si>
  <si>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</si>
  <si>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</si>
  <si>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</si>
  <si>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</si>
  <si>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</si>
  <si>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</si>
  <si>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</si>
  <si>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</si>
  <si>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</si>
  <si>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</si>
  <si>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</si>
  <si>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</si>
  <si>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</si>
  <si>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</si>
  <si>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</si>
  <si>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</si>
  <si>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</si>
  <si>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</si>
  <si>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</si>
  <si>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</si>
  <si>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</si>
  <si>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</si>
  <si>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</si>
  <si>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</si>
  <si>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</si>
  <si>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</si>
  <si>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</si>
  <si>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</si>
  <si>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</si>
  <si>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</si>
  <si>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</si>
  <si>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</si>
  <si>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</si>
  <si>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</si>
  <si>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</si>
  <si>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</si>
  <si>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</si>
  <si>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</si>
  <si>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</si>
  <si>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</si>
  <si>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</si>
  <si>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</si>
  <si>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</si>
  <si>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</si>
  <si>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</si>
  <si>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</si>
  <si>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</si>
  <si>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</si>
  <si>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</si>
  <si>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</si>
  <si>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</si>
  <si>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</si>
  <si>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</si>
  <si>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</si>
  <si>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</si>
  <si>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</si>
  <si>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</si>
  <si>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</si>
  <si>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</si>
  <si>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</si>
  <si>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</si>
  <si>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</si>
  <si>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</si>
  <si>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</si>
  <si>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</si>
  <si>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</si>
  <si>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</si>
  <si>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</si>
  <si>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</si>
  <si>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</si>
  <si>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</si>
  <si>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</si>
  <si>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</si>
  <si>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</si>
  <si>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</si>
  <si>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</si>
  <si>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</si>
  <si>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</si>
  <si>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</si>
  <si>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</si>
  <si>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</si>
  <si>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</si>
  <si>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</si>
  <si>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</si>
  <si>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</si>
  <si>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</si>
  <si>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</si>
  <si>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</si>
  <si>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</si>
  <si>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</si>
  <si>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</si>
  <si>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</si>
  <si>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</si>
  <si>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</si>
  <si>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</si>
  <si>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</si>
  <si>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</si>
  <si>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</si>
  <si>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</si>
  <si>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</si>
  <si>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</si>
  <si>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</si>
  <si>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</si>
  <si>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</si>
  <si>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</si>
  <si>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</si>
  <si>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</si>
  <si>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</si>
  <si>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</si>
  <si>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</si>
  <si>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</si>
  <si>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</si>
  <si>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</si>
  <si>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</si>
  <si>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</si>
  <si>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</si>
  <si>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</si>
  <si>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</si>
  <si>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</si>
  <si>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</si>
  <si>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</si>
  <si>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</si>
  <si>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</si>
  <si>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</si>
  <si>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</si>
  <si>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</si>
  <si>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</si>
  <si>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</si>
  <si>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</si>
  <si>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</si>
  <si>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</si>
  <si>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</si>
  <si>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</si>
  <si>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</si>
  <si>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</si>
  <si>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</si>
  <si>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</si>
  <si>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</si>
  <si>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</si>
  <si>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</si>
  <si>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</si>
  <si>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</si>
  <si>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</si>
  <si>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</si>
  <si>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</si>
  <si>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</si>
  <si>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</si>
  <si>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</si>
  <si>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</si>
  <si>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</si>
  <si>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</si>
  <si>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</si>
  <si>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</si>
  <si>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</si>
  <si>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</si>
  <si>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</si>
  <si>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</si>
  <si>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</si>
  <si>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</si>
  <si>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</si>
  <si>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</si>
  <si>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</si>
  <si>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</si>
  <si>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</si>
  <si>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</si>
  <si>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</si>
  <si>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</si>
  <si>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</si>
  <si>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</si>
  <si>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</si>
  <si>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</si>
  <si>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</si>
  <si>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</si>
  <si>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</si>
  <si>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</si>
  <si>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</si>
  <si>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</si>
  <si>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</si>
  <si>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</si>
  <si>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</si>
  <si>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</si>
  <si>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</si>
  <si>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</si>
  <si>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</si>
  <si>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</si>
  <si>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</si>
  <si>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</si>
  <si>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</si>
  <si>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</si>
  <si>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</si>
  <si>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</si>
  <si>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</si>
  <si>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</si>
  <si>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</si>
  <si>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</si>
  <si>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</si>
  <si>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</si>
  <si>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</si>
  <si>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</si>
  <si>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</si>
  <si>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</si>
  <si>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</si>
  <si>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</si>
  <si>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</si>
  <si>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</si>
  <si>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</si>
  <si>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</si>
  <si>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</si>
  <si>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</si>
  <si>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</si>
  <si>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</si>
  <si>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</si>
  <si>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</si>
  <si>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</si>
  <si>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</si>
  <si>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</si>
  <si>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</si>
  <si>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</si>
  <si>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</si>
  <si>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</si>
  <si>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</si>
  <si>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</si>
  <si>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</si>
  <si>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</si>
  <si>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</si>
  <si>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</si>
  <si>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</si>
  <si>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</si>
  <si>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</si>
  <si>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</si>
  <si>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</si>
  <si>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</si>
  <si>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</si>
  <si>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</si>
  <si>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</si>
  <si>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</si>
  <si>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</si>
  <si>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</si>
  <si>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</si>
  <si>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</si>
  <si>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</si>
  <si>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</si>
  <si>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</si>
  <si>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</si>
  <si>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</si>
  <si>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</si>
  <si>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</si>
  <si>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</si>
  <si>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</si>
  <si>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</si>
  <si>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</si>
  <si>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</si>
  <si>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</si>
  <si>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</si>
  <si>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</si>
  <si>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</si>
  <si>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</si>
  <si>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</si>
  <si>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</si>
  <si>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</si>
  <si>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</si>
  <si>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</si>
  <si>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</si>
  <si>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</si>
  <si>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</si>
  <si>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</si>
  <si>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</si>
  <si>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</si>
  <si>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</si>
  <si>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</si>
  <si>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</si>
  <si>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</si>
  <si>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</si>
  <si>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</si>
  <si>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</si>
  <si>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</si>
  <si>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</si>
  <si>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</si>
  <si>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</si>
  <si>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</si>
  <si>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</si>
  <si>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</si>
  <si>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</si>
  <si>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</si>
  <si>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</si>
  <si>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</si>
  <si>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</si>
  <si>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</si>
  <si>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</si>
  <si>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</si>
  <si>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</si>
  <si>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</si>
  <si>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</si>
  <si>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</si>
  <si>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</si>
  <si>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</si>
  <si>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</si>
  <si>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</si>
  <si>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</si>
  <si>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</si>
  <si>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</si>
  <si>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</si>
  <si>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</si>
  <si>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</si>
  <si>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</si>
  <si>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</si>
  <si>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</si>
  <si>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</si>
  <si>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</si>
  <si>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</si>
  <si>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</si>
  <si>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</si>
  <si>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</si>
  <si>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</si>
  <si>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</si>
  <si>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</si>
  <si>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</si>
  <si>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</si>
  <si>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</si>
  <si>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</si>
  <si>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</si>
  <si>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</si>
  <si>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</si>
  <si>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</si>
  <si>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</si>
  <si>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</si>
  <si>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</si>
  <si>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</si>
  <si>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</si>
  <si>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</si>
  <si>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</si>
  <si>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</si>
  <si>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</si>
  <si>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</si>
  <si>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</si>
  <si>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</si>
  <si>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</si>
  <si>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</si>
  <si>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</si>
  <si>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</si>
  <si>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</si>
  <si>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</si>
  <si>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</si>
  <si>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</si>
  <si>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</si>
  <si>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</si>
  <si>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</si>
  <si>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</si>
  <si>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</si>
  <si>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</si>
  <si>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</si>
  <si>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</si>
  <si>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</si>
  <si>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</si>
  <si>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</si>
  <si>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</si>
  <si>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</si>
  <si>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</si>
  <si>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</si>
  <si>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</si>
  <si>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</si>
  <si>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</si>
  <si>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</si>
  <si>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</si>
  <si>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</si>
  <si>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</si>
  <si>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</si>
  <si>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</si>
  <si>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</si>
  <si>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</si>
  <si>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</si>
  <si>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</si>
  <si>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</si>
  <si>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</si>
  <si>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</si>
  <si>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</si>
  <si>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</si>
  <si>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</si>
  <si>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</si>
  <si>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</si>
  <si>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</si>
  <si>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</si>
  <si>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</si>
  <si>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</si>
  <si>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</si>
  <si>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</si>
  <si>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</si>
  <si>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</si>
  <si>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</si>
  <si>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</si>
  <si>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</si>
  <si>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</si>
  <si>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</si>
  <si>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</si>
  <si>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</si>
  <si>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</si>
  <si>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</si>
  <si>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</si>
  <si>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</si>
  <si>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</si>
  <si>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</si>
  <si>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</si>
  <si>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</si>
  <si>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</si>
  <si>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</si>
  <si>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</si>
  <si>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</si>
  <si>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</si>
  <si>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</si>
  <si>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</si>
  <si>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</si>
  <si>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</si>
  <si>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</si>
  <si>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</si>
  <si>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</si>
  <si>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</si>
  <si>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</si>
  <si>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</si>
  <si>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</si>
  <si>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</si>
  <si>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</si>
  <si>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</si>
  <si>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</si>
  <si>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</si>
  <si>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</si>
  <si>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</si>
  <si>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</si>
  <si>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</si>
  <si>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</si>
  <si>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</si>
  <si>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</si>
  <si>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</si>
  <si>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</si>
  <si>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</si>
  <si>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</si>
  <si>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</si>
  <si>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</si>
  <si>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</si>
  <si>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</si>
  <si>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</si>
  <si>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</si>
  <si>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</si>
  <si>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</si>
  <si>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</si>
  <si>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</si>
  <si>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</si>
  <si>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</si>
  <si>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</si>
  <si>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</si>
  <si>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</si>
  <si>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</si>
  <si>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</si>
  <si>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</si>
  <si>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</si>
  <si>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</si>
  <si>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</si>
  <si>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</si>
  <si>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</si>
  <si>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</si>
  <si>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</si>
  <si>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</si>
  <si>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</si>
  <si>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</si>
  <si>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</si>
  <si>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</si>
  <si>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</si>
  <si>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</si>
  <si>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</si>
  <si>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</si>
  <si>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</si>
  <si>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</si>
  <si>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</si>
  <si>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</si>
  <si>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</si>
  <si>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</si>
  <si>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</si>
  <si>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</si>
  <si>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</si>
  <si>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</si>
  <si>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</si>
  <si>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</si>
  <si>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</si>
  <si>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</si>
  <si>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</si>
  <si>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</si>
  <si>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</si>
  <si>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</si>
  <si>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</si>
  <si>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</si>
  <si>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</si>
  <si>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</si>
  <si>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</si>
  <si>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</si>
  <si>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</si>
  <si>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</si>
  <si>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</si>
  <si>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</si>
  <si>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</si>
  <si>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</si>
  <si>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</si>
  <si>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</si>
  <si>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</si>
  <si>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</si>
  <si>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</si>
  <si>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</si>
  <si>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</si>
  <si>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</si>
  <si>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</si>
  <si>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</si>
  <si>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</si>
  <si>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</si>
  <si>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</si>
  <si>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</si>
  <si>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</si>
  <si>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</si>
  <si>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</si>
  <si>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</si>
  <si>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</si>
  <si>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</si>
  <si>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</si>
  <si>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</si>
  <si>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</si>
  <si>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</si>
  <si>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</si>
  <si>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</si>
  <si>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</si>
  <si>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</si>
  <si>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</si>
  <si>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</si>
  <si>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</si>
  <si>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</si>
  <si>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</si>
  <si>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</si>
  <si>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</si>
  <si>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</si>
  <si>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</si>
  <si>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</si>
  <si>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</si>
  <si>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</si>
  <si>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</si>
  <si>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</si>
  <si>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</si>
  <si>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</si>
  <si>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</si>
  <si>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</si>
  <si>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</si>
  <si>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</si>
  <si>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</si>
  <si>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</si>
  <si>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</si>
  <si>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</si>
  <si>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</si>
  <si>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</si>
  <si>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</si>
  <si>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</si>
  <si>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</si>
  <si>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</si>
  <si>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</si>
  <si>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</si>
  <si>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</si>
  <si>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</si>
  <si>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</si>
  <si>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</si>
  <si>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</si>
  <si>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</si>
  <si>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</si>
  <si>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</si>
  <si>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</si>
  <si>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</si>
  <si>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</si>
  <si>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</si>
  <si>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</si>
  <si>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</si>
  <si>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</si>
  <si>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</si>
  <si>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</si>
  <si>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</si>
  <si>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</si>
  <si>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</si>
  <si>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</si>
  <si>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</si>
  <si>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</si>
  <si>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</si>
  <si>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</si>
  <si>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</si>
  <si>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</si>
  <si>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</si>
  <si>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</si>
  <si>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</si>
  <si>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</si>
  <si>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</si>
  <si>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</si>
  <si>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</si>
  <si>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</si>
  <si>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</si>
  <si>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</si>
  <si>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</si>
  <si>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</si>
  <si>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</si>
  <si>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</si>
  <si>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</si>
  <si>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</si>
  <si>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</si>
  <si>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</si>
  <si>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</si>
  <si>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</si>
  <si>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</si>
  <si>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</si>
  <si>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</si>
  <si>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</si>
  <si>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</si>
  <si>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</si>
  <si>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</si>
  <si>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</si>
  <si>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</si>
  <si>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</si>
  <si>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</si>
  <si>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</si>
  <si>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</si>
  <si>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</si>
  <si>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</si>
  <si>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</si>
  <si>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</si>
  <si>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</si>
  <si>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</si>
  <si>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</si>
  <si>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</si>
  <si>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</si>
  <si>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</si>
  <si>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</si>
  <si>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</si>
  <si>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</si>
  <si>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</si>
  <si>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</si>
  <si>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</si>
  <si>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</si>
  <si>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</si>
  <si>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</si>
  <si>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</si>
  <si>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</si>
  <si>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</si>
  <si>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</si>
  <si>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</si>
  <si>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</si>
  <si>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</si>
  <si>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</si>
  <si>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</si>
  <si>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</si>
  <si>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</si>
  <si>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</si>
  <si>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</si>
  <si>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</si>
  <si>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</si>
  <si>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</si>
  <si>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</si>
  <si>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</si>
  <si>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</si>
  <si>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</si>
  <si>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</si>
  <si>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</si>
  <si>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</si>
  <si>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</si>
  <si>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</si>
  <si>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</si>
  <si>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</si>
  <si>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</si>
  <si>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</si>
  <si>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</si>
  <si>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</si>
  <si>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</si>
  <si>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</si>
  <si>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</si>
  <si>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</si>
  <si>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</si>
  <si>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</si>
  <si>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</si>
  <si>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</si>
  <si>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</si>
  <si>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</si>
  <si>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</si>
  <si>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</si>
  <si>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</si>
  <si>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</si>
  <si>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</si>
  <si>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</si>
  <si>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</si>
  <si>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</si>
  <si>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</si>
  <si>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</si>
  <si>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</si>
  <si>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</si>
  <si>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</si>
  <si>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</si>
  <si>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</si>
  <si>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</si>
  <si>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</si>
  <si>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</si>
  <si>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</si>
  <si>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</si>
  <si>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</si>
  <si>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</si>
  <si>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</si>
  <si>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</si>
  <si>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</si>
  <si>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</si>
  <si>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</si>
  <si>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</si>
  <si>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</si>
  <si>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</si>
  <si>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</si>
  <si>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</si>
  <si>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</si>
  <si>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</si>
  <si>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</si>
  <si>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</si>
  <si>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</si>
  <si>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</si>
  <si>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</si>
  <si>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</si>
  <si>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</si>
  <si>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</si>
  <si>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</si>
  <si>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</si>
  <si>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</si>
  <si>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</si>
  <si>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</si>
  <si>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</si>
  <si>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</si>
  <si>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</si>
  <si>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</si>
  <si>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</si>
  <si>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</si>
  <si>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</si>
  <si>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</si>
  <si>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</si>
  <si>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</si>
  <si>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</si>
  <si>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</si>
  <si>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</si>
  <si>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</si>
  <si>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</si>
  <si>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</si>
  <si>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</si>
  <si>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</si>
  <si>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</si>
  <si>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</si>
  <si>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</si>
  <si>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</si>
  <si>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</si>
  <si>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</si>
  <si>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</si>
  <si>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</si>
  <si>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</si>
  <si>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</si>
  <si>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</si>
  <si>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</si>
  <si>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</si>
  <si>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</si>
  <si>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</si>
  <si>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</si>
  <si>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</si>
  <si>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</si>
  <si>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</si>
  <si>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</si>
  <si>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</si>
  <si>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</si>
  <si>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</si>
  <si>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</si>
  <si>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</si>
  <si>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</si>
  <si>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</si>
  <si>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</si>
  <si>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</si>
  <si>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</si>
  <si>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</si>
  <si>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</si>
  <si>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</si>
  <si>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</si>
  <si>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</si>
  <si>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</si>
  <si>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</si>
  <si>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</si>
  <si>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</si>
  <si>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</si>
  <si>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</si>
  <si>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</si>
  <si>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</si>
  <si>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</si>
  <si>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</si>
  <si>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</si>
  <si>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</si>
  <si>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</si>
  <si>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</si>
  <si>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</si>
  <si>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</si>
  <si>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</si>
  <si>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</si>
  <si>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</si>
  <si>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</si>
  <si>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</si>
  <si>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</si>
  <si>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</si>
  <si>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</si>
  <si>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</si>
  <si>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</si>
  <si>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</si>
  <si>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</si>
  <si>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</si>
  <si>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</si>
  <si>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</si>
  <si>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</si>
  <si>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</si>
  <si>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</si>
  <si>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</si>
  <si>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</si>
  <si>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</si>
  <si>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</si>
  <si>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</si>
  <si>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</si>
  <si>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</si>
  <si>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</si>
  <si>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</si>
  <si>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</si>
  <si>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</si>
  <si>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</si>
  <si>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</si>
  <si>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</si>
  <si>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</si>
  <si>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</si>
  <si>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</si>
  <si>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</si>
  <si>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</si>
  <si>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</si>
  <si>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</si>
  <si>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</si>
  <si>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</si>
  <si>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</si>
  <si>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</si>
  <si>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</si>
  <si>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</si>
  <si>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</si>
  <si>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</si>
  <si>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</si>
  <si>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</si>
  <si>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</si>
  <si>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</si>
  <si>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</si>
  <si>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</si>
  <si>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</si>
  <si>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</si>
  <si>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</si>
  <si>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</si>
  <si>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</si>
  <si>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</si>
  <si>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</si>
  <si>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</si>
  <si>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</si>
  <si>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</si>
  <si>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</si>
  <si>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</si>
  <si>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</si>
  <si>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</si>
  <si>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</si>
  <si>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</si>
  <si>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</si>
  <si>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</si>
  <si>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</si>
  <si>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</si>
  <si>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</si>
  <si>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</si>
  <si>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</si>
  <si>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</si>
  <si>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</si>
  <si>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</si>
  <si>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</si>
  <si>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</si>
  <si>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</si>
  <si>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</si>
  <si>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</si>
  <si>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</si>
  <si>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</si>
  <si>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</si>
  <si>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</si>
  <si>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</si>
  <si>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</si>
  <si>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</si>
  <si>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</si>
  <si>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</si>
  <si>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</si>
  <si>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</si>
  <si>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</si>
  <si>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</si>
  <si>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</si>
  <si>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</si>
  <si>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</si>
  <si>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</si>
  <si>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</si>
  <si>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</si>
  <si>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</si>
  <si>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</si>
  <si>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</si>
  <si>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</si>
  <si>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</si>
  <si>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</si>
  <si>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</si>
  <si>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</si>
  <si>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</si>
  <si>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</si>
  <si>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</si>
  <si>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</si>
  <si>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</si>
  <si>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</si>
  <si>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</si>
  <si>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</si>
  <si>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</si>
  <si>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</si>
  <si>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</si>
  <si>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</si>
  <si>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</si>
  <si>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</si>
  <si>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</si>
  <si>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</si>
  <si>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</si>
  <si>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</si>
  <si>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</si>
  <si>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</si>
  <si>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</si>
  <si>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</si>
  <si>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</si>
  <si>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</si>
  <si>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</si>
  <si>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</si>
  <si>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</si>
  <si>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</si>
  <si>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</si>
  <si>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</si>
  <si>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</si>
  <si>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</si>
  <si>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</si>
  <si>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</si>
  <si>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</si>
  <si>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</si>
  <si>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</si>
  <si>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</si>
  <si>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</si>
  <si>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</si>
  <si>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</si>
  <si>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</si>
  <si>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</si>
  <si>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</si>
  <si>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</si>
  <si>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</si>
  <si>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</si>
  <si>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</si>
  <si>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</si>
  <si>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</si>
  <si>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</si>
  <si>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</si>
  <si>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</si>
  <si>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</si>
  <si>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</si>
  <si>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</si>
  <si>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</si>
  <si>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</si>
  <si>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</si>
  <si>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</si>
  <si>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</si>
  <si>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</si>
  <si>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</si>
  <si>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</si>
  <si>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</si>
  <si>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</si>
  <si>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</si>
  <si>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</si>
  <si>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</si>
  <si>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</si>
  <si>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</si>
  <si>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</si>
  <si>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</si>
  <si>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</si>
  <si>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</si>
  <si>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</si>
  <si>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</si>
  <si>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</si>
  <si>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</si>
  <si>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</si>
  <si>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</si>
  <si>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</si>
  <si>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</si>
  <si>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</si>
  <si>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</si>
  <si>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</si>
  <si>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</si>
  <si>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</si>
  <si>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</si>
  <si>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</si>
  <si>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</si>
  <si>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</si>
  <si>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</si>
  <si>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</si>
  <si>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</si>
  <si>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</si>
  <si>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</si>
  <si>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</si>
  <si>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</si>
  <si>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</si>
  <si>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</si>
  <si>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</si>
  <si>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</si>
  <si>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</si>
  <si>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</si>
  <si>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</si>
  <si>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</si>
  <si>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</si>
  <si>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</si>
  <si>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</si>
  <si>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</si>
  <si>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</si>
  <si>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</si>
  <si>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</si>
  <si>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</si>
  <si>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</si>
  <si>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</si>
  <si>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</si>
  <si>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</si>
  <si>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</si>
  <si>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</si>
  <si>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</si>
  <si>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</si>
  <si>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</si>
  <si>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</si>
  <si>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</si>
  <si>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</si>
  <si>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</si>
  <si>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</si>
  <si>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</si>
  <si>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</si>
  <si>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</si>
  <si>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</si>
  <si>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</si>
  <si>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</si>
  <si>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</si>
  <si>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</si>
  <si>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</si>
  <si>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</si>
  <si>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</si>
  <si>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</si>
  <si>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</si>
  <si>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</si>
  <si>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</si>
  <si>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</si>
  <si>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</si>
  <si>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</si>
  <si>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</si>
  <si>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</si>
  <si>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</si>
  <si>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</si>
  <si>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</si>
  <si>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</si>
  <si>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</si>
  <si>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</si>
  <si>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</si>
  <si>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</si>
  <si>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</si>
  <si>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</si>
  <si>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</si>
  <si>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</si>
  <si>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</si>
  <si>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</si>
  <si>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</si>
  <si>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</si>
  <si>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</si>
  <si>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</si>
  <si>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</si>
  <si>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</si>
  <si>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</si>
  <si>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</si>
  <si>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</si>
  <si>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</si>
  <si>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</si>
  <si>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</si>
  <si>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</si>
  <si>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</si>
  <si>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</si>
  <si>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</si>
  <si>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</si>
  <si>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</si>
  <si>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</si>
  <si>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</si>
  <si>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</si>
  <si>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</si>
  <si>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</si>
  <si>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</si>
  <si>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</si>
  <si>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</si>
  <si>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</si>
  <si>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</si>
  <si>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</si>
  <si>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</si>
  <si>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</si>
  <si>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</si>
  <si>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</si>
  <si>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</si>
  <si>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</si>
  <si>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</si>
  <si>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</si>
  <si>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</si>
  <si>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</si>
  <si>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</si>
  <si>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</si>
  <si>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</si>
  <si>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</si>
  <si>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</si>
  <si>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</si>
  <si>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</si>
  <si>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</si>
  <si>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</si>
  <si>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</si>
  <si>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</si>
  <si>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</si>
  <si>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</si>
  <si>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</si>
  <si>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</si>
  <si>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</si>
  <si>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</si>
  <si>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</si>
  <si>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</si>
  <si>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</si>
  <si>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</si>
  <si>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</si>
  <si>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</si>
  <si>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</si>
  <si>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</si>
  <si>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</si>
  <si>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</si>
  <si>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</si>
  <si>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</si>
  <si>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</si>
  <si>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</si>
  <si>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</si>
  <si>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</si>
  <si>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</si>
  <si>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</si>
  <si>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</si>
  <si>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</si>
  <si>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</si>
  <si>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</si>
  <si>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</si>
  <si>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</si>
  <si>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</si>
  <si>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</si>
  <si>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</si>
  <si>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</si>
  <si>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</si>
  <si>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</si>
  <si>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</si>
  <si>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</si>
  <si>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</si>
  <si>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</si>
  <si>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</si>
  <si>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</si>
  <si>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</si>
  <si>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</si>
  <si>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</si>
  <si>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</si>
  <si>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</si>
  <si>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</si>
  <si>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</si>
  <si>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</si>
  <si>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</si>
  <si>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</si>
  <si>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</si>
  <si>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</si>
  <si>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</si>
  <si>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</si>
  <si>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</si>
  <si>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</si>
  <si>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</si>
  <si>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</si>
  <si>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</si>
  <si>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</si>
  <si>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</si>
  <si>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</si>
  <si>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</si>
  <si>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</si>
  <si>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</si>
  <si>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</si>
  <si>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</si>
  <si>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</si>
  <si>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</si>
  <si>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</si>
  <si>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</si>
  <si>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</si>
  <si>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</si>
  <si>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</si>
  <si>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</si>
  <si>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</si>
  <si>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</si>
  <si>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</si>
  <si>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</si>
  <si>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</si>
  <si>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</si>
  <si>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</si>
  <si>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</si>
  <si>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</si>
  <si>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</si>
  <si>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</si>
  <si>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</si>
  <si>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</si>
  <si>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</si>
  <si>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</si>
  <si>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</si>
  <si>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</si>
  <si>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</si>
  <si>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</si>
  <si>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</si>
  <si>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</si>
  <si>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</si>
  <si>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</si>
  <si>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</si>
  <si>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</si>
  <si>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</si>
  <si>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</si>
  <si>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</si>
  <si>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</si>
  <si>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</si>
  <si>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</si>
  <si>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</si>
  <si>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</si>
  <si>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</si>
  <si>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</si>
  <si>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</si>
  <si>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</si>
  <si>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</si>
  <si>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</si>
  <si>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</si>
  <si>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</si>
  <si>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</si>
  <si>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</si>
  <si>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</si>
  <si>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</si>
  <si>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</si>
  <si>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</si>
  <si>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</si>
  <si>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</si>
  <si>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</si>
  <si>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</si>
  <si>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</si>
  <si>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</si>
  <si>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</si>
  <si>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</si>
  <si>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</si>
  <si>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</si>
  <si>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</si>
  <si>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</si>
  <si>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</si>
  <si>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</si>
  <si>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</si>
  <si>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</si>
  <si>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</si>
  <si>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</si>
  <si>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</si>
  <si>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</si>
  <si>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</si>
  <si>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</si>
  <si>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</si>
  <si>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</si>
  <si>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</si>
  <si>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</si>
  <si>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</si>
  <si>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</si>
  <si>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</si>
  <si>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</si>
  <si>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</si>
  <si>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</si>
  <si>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</si>
  <si>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</si>
  <si>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</si>
  <si>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</si>
  <si>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</si>
  <si>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</si>
  <si>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</si>
  <si>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</si>
  <si>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</si>
  <si>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</si>
  <si>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</si>
  <si>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</si>
  <si>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</si>
  <si>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</si>
  <si>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</si>
  <si>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</si>
  <si>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</si>
  <si>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</si>
  <si>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</si>
  <si>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</si>
  <si>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</si>
  <si>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</si>
  <si>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</si>
  <si>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</si>
  <si>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</si>
  <si>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</si>
  <si>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</si>
  <si>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</si>
  <si>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</si>
  <si>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</si>
  <si>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</si>
  <si>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</si>
  <si>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</si>
  <si>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</si>
  <si>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</si>
  <si>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</si>
  <si>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</si>
  <si>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</si>
  <si>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</si>
  <si>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</si>
  <si>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</si>
  <si>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</si>
  <si>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</si>
  <si>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</si>
  <si>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</si>
  <si>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</si>
  <si>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</si>
  <si>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</si>
  <si>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</si>
  <si>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</si>
  <si>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</si>
  <si>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</si>
  <si>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</si>
  <si>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</si>
  <si>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</si>
  <si>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</si>
  <si>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</si>
  <si>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</si>
  <si>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</si>
  <si>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</si>
  <si>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</si>
  <si>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</si>
  <si>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</si>
  <si>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</si>
  <si>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</si>
  <si>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</si>
  <si>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</si>
  <si>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</si>
  <si>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</si>
  <si>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</si>
  <si>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</si>
  <si>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</si>
  <si>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</si>
  <si>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</si>
  <si>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</si>
  <si>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</si>
  <si>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</si>
  <si>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</si>
  <si>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</si>
  <si>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</si>
  <si>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</si>
  <si>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</si>
  <si>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</si>
  <si>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</si>
  <si>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</si>
  <si>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</si>
  <si>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</si>
  <si>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</si>
  <si>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</si>
  <si>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</si>
  <si>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</si>
  <si>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</si>
  <si>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</si>
  <si>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</si>
  <si>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</si>
  <si>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</si>
  <si>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</si>
  <si>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</si>
  <si>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</si>
  <si>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</si>
  <si>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</si>
  <si>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</si>
  <si>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</si>
  <si>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</si>
  <si>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</si>
  <si>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</si>
  <si>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</si>
  <si>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</si>
  <si>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</si>
  <si>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</si>
  <si>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</si>
  <si>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</si>
  <si>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</si>
  <si>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</si>
  <si>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</si>
  <si>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</si>
  <si>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</si>
  <si>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</si>
  <si>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</si>
  <si>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</si>
  <si>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</si>
  <si>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</si>
  <si>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</si>
  <si>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</si>
  <si>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</si>
  <si>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</si>
  <si>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</si>
  <si>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</si>
  <si>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</si>
  <si>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</si>
  <si>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</si>
  <si>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</si>
  <si>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</si>
  <si>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</si>
  <si>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</si>
  <si>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</si>
  <si>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</si>
  <si>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</si>
  <si>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</si>
  <si>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</si>
  <si>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</si>
  <si>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</si>
  <si>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</si>
  <si>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</si>
  <si>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</si>
  <si>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</si>
  <si>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</si>
  <si>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</si>
  <si>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</si>
  <si>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</si>
  <si>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</si>
  <si>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</si>
  <si>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</si>
  <si>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</si>
  <si>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</si>
  <si>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</si>
  <si>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</si>
  <si>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</si>
  <si>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</si>
  <si>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</si>
  <si>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</si>
  <si>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</si>
  <si>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</si>
  <si>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</si>
  <si>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</si>
  <si>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</si>
  <si>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</si>
  <si>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</si>
  <si>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</si>
  <si>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</si>
  <si>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</si>
  <si>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</si>
  <si>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</si>
  <si>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</si>
  <si>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</si>
  <si>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</si>
  <si>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</si>
  <si>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</si>
  <si>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</si>
  <si>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</si>
  <si>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</si>
  <si>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</si>
  <si>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</si>
  <si>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</si>
  <si>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</si>
  <si>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</si>
  <si>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</si>
  <si>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</si>
  <si>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</si>
  <si>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</si>
  <si>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</si>
  <si>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</si>
  <si>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</si>
  <si>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</si>
  <si>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</si>
  <si>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</si>
  <si>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</si>
  <si>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</si>
  <si>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</si>
  <si>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</si>
  <si>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</si>
  <si>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</si>
  <si>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</si>
  <si>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</si>
  <si>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</si>
  <si>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</si>
  <si>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</si>
  <si>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</si>
  <si>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</si>
  <si>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</si>
  <si>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</si>
  <si>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</si>
  <si>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</si>
  <si>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</si>
  <si>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</si>
  <si>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</si>
  <si>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</si>
  <si>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</si>
  <si>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</si>
  <si>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</si>
  <si>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</si>
  <si>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</si>
  <si>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</si>
  <si>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</si>
  <si>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</si>
  <si>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</si>
  <si>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</si>
  <si>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</si>
  <si>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</si>
  <si>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</si>
  <si>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</si>
  <si>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</si>
  <si>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</si>
  <si>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</si>
  <si>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</si>
  <si>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</si>
  <si>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</si>
  <si>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</si>
  <si>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</si>
  <si>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</si>
  <si>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</si>
  <si>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</si>
  <si>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</si>
  <si>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</si>
  <si>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</si>
  <si>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</si>
  <si>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</si>
  <si>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</si>
  <si>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</si>
  <si>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</si>
  <si>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</si>
  <si>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</si>
  <si>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</si>
  <si>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</si>
  <si>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</si>
  <si>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</si>
  <si>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</si>
  <si>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</si>
  <si>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</si>
  <si>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</si>
  <si>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</si>
  <si>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</si>
  <si>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</si>
  <si>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</si>
  <si>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</si>
  <si>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</si>
  <si>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</si>
  <si>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</si>
  <si>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</si>
  <si>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</si>
  <si>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</si>
  <si>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</si>
  <si>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</si>
  <si>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</si>
  <si>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</si>
  <si>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</si>
  <si>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</si>
  <si>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</si>
  <si>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</si>
  <si>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</si>
  <si>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</si>
  <si>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</si>
  <si>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</si>
  <si>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</si>
  <si>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</si>
  <si>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</si>
  <si>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</si>
  <si>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</si>
  <si>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</si>
  <si>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</si>
  <si>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</si>
  <si>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</si>
  <si>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</si>
  <si>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</si>
  <si>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</si>
  <si>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</si>
  <si>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</si>
  <si>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</si>
  <si>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</si>
  <si>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</si>
  <si>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</si>
  <si>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</si>
  <si>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</si>
  <si>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</si>
  <si>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</si>
  <si>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</si>
  <si>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</si>
  <si>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</si>
  <si>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</si>
  <si>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</si>
  <si>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</si>
  <si>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</si>
  <si>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</si>
  <si>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</si>
  <si>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</si>
  <si>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</si>
  <si>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</si>
  <si>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</si>
  <si>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</si>
  <si>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</si>
  <si>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</si>
  <si>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</si>
  <si>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</si>
  <si>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</si>
  <si>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</si>
  <si>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</si>
  <si>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</si>
  <si>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</si>
  <si>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</si>
  <si>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</si>
  <si>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</si>
  <si>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</si>
  <si>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</si>
  <si>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</si>
  <si>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</si>
  <si>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</si>
  <si>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</si>
  <si>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</si>
  <si>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</si>
  <si>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</si>
  <si>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</si>
  <si>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</si>
  <si>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</si>
  <si>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</si>
  <si>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</si>
  <si>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</si>
  <si>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</si>
  <si>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</si>
  <si>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</si>
  <si>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</si>
  <si>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</si>
  <si>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</si>
  <si>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</si>
  <si>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</si>
  <si>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</si>
  <si>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</si>
  <si>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</si>
  <si>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</si>
  <si>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</si>
  <si>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</si>
  <si>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</si>
  <si>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</si>
  <si>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</si>
  <si>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</si>
  <si>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</si>
  <si>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</si>
  <si>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</si>
  <si>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</si>
  <si>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</si>
  <si>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</si>
  <si>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</si>
  <si>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</si>
  <si>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</si>
  <si>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</si>
  <si>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</si>
  <si>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</si>
  <si>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</si>
  <si>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</si>
  <si>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</si>
  <si>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</si>
  <si>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</si>
  <si>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</si>
  <si>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</si>
  <si>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</si>
  <si>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</si>
  <si>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</si>
  <si>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</si>
  <si>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</si>
  <si>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</si>
  <si>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</si>
  <si>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</si>
  <si>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</si>
  <si>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</si>
  <si>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</si>
  <si>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</si>
  <si>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</si>
  <si>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</si>
  <si>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</si>
  <si>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</si>
  <si>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</si>
  <si>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</si>
  <si>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</si>
  <si>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</si>
  <si>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</si>
  <si>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</si>
  <si>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</si>
  <si>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</si>
  <si>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</si>
  <si>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</si>
  <si>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</si>
  <si>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</si>
  <si>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</si>
  <si>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</si>
  <si>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</si>
  <si>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</si>
  <si>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</si>
  <si>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</si>
  <si>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</si>
  <si>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</si>
  <si>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</si>
  <si>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</si>
  <si>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</si>
  <si>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</si>
  <si>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</si>
  <si>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</si>
  <si>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</si>
  <si>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</si>
  <si>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</si>
  <si>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</si>
  <si>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</si>
  <si>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</si>
  <si>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</si>
  <si>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</si>
  <si>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</si>
  <si>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</si>
  <si>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</si>
  <si>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</si>
  <si>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</si>
  <si>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</si>
  <si>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</si>
  <si>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</si>
  <si>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</si>
  <si>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</si>
  <si>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</si>
  <si>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</si>
  <si>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</si>
  <si>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</si>
  <si>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</si>
  <si>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</si>
  <si>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</si>
  <si>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</si>
  <si>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</si>
  <si>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</si>
  <si>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</si>
  <si>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</si>
  <si>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</si>
  <si>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</si>
  <si>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</si>
  <si>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</si>
  <si>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</si>
  <si>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</si>
  <si>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</si>
  <si>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</si>
  <si>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</si>
  <si>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</si>
  <si>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</si>
  <si>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</si>
  <si>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</si>
  <si>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</si>
  <si>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</si>
  <si>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</si>
  <si>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</si>
  <si>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</si>
  <si>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</si>
  <si>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</si>
  <si>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</si>
  <si>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</si>
  <si>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</si>
  <si>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</si>
  <si>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</si>
  <si>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</si>
  <si>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</si>
  <si>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</si>
  <si>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</si>
  <si>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</si>
  <si>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</si>
  <si>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</si>
  <si>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</si>
  <si>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</si>
  <si>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</si>
  <si>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</si>
  <si>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</si>
  <si>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</si>
  <si>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</si>
  <si>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</si>
  <si>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</si>
  <si>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</si>
  <si>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</si>
  <si>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</si>
  <si>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</si>
  <si>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</si>
  <si>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</si>
  <si>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</si>
  <si>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</si>
  <si>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</si>
  <si>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</si>
  <si>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</si>
  <si>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</si>
  <si>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</si>
  <si>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</si>
  <si>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</si>
  <si>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</si>
  <si>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</si>
  <si>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</si>
  <si>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</si>
  <si>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</si>
  <si>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</si>
  <si>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</si>
  <si>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</si>
  <si>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</si>
  <si>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</si>
  <si>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</si>
  <si>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</si>
  <si>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</si>
  <si>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</si>
  <si>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</si>
  <si>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</si>
  <si>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</si>
  <si>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</si>
  <si>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</si>
  <si>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</si>
  <si>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</si>
  <si>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</si>
  <si>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</si>
  <si>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</si>
  <si>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</si>
  <si>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</si>
  <si>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</si>
  <si>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</si>
  <si>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</si>
  <si>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</si>
  <si>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</si>
  <si>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</si>
  <si>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</si>
  <si>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</si>
  <si>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</si>
  <si>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</si>
  <si>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</si>
  <si>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</si>
  <si>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</si>
  <si>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</si>
  <si>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</si>
  <si>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</si>
  <si>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</si>
  <si>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</si>
  <si>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</si>
  <si>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</si>
  <si>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</si>
  <si>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</si>
  <si>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</si>
  <si>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</si>
  <si>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</si>
  <si>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</si>
  <si>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</si>
  <si>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</si>
  <si>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</si>
  <si>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</si>
  <si>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</si>
  <si>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</si>
  <si>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</si>
  <si>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</si>
  <si>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</si>
  <si>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</si>
  <si>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</si>
  <si>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</si>
  <si>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</si>
  <si>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</si>
  <si>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</si>
  <si>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</si>
  <si>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</si>
  <si>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</si>
  <si>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</si>
  <si>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</si>
  <si>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</si>
  <si>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</si>
  <si>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</si>
  <si>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</si>
  <si>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</si>
  <si>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</si>
  <si>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</si>
  <si>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</si>
  <si>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</si>
  <si>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</si>
  <si>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</si>
  <si>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</si>
  <si>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</si>
  <si>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</si>
  <si>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</si>
  <si>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</si>
  <si>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</si>
  <si>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</si>
  <si>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</si>
  <si>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</si>
  <si>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</si>
  <si>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</si>
  <si>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</si>
  <si>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</si>
  <si>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</si>
  <si>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</si>
  <si>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</si>
  <si>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</si>
  <si>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</si>
  <si>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</si>
  <si>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</si>
  <si>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</si>
  <si>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</si>
  <si>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</si>
  <si>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</si>
  <si>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</si>
  <si>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</si>
  <si>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</si>
  <si>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</si>
  <si>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</si>
  <si>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</si>
  <si>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</si>
  <si>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</si>
  <si>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</si>
  <si>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</si>
  <si>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</si>
  <si>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</si>
  <si>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</si>
  <si>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</si>
  <si>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</si>
  <si>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</si>
  <si>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</si>
  <si>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</si>
  <si>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</si>
  <si>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</si>
  <si>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</si>
  <si>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</si>
  <si>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</si>
  <si>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</si>
  <si>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</si>
  <si>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</si>
  <si>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</si>
  <si>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</si>
  <si>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</si>
  <si>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</si>
  <si>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</si>
  <si>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</si>
  <si>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</si>
  <si>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</si>
  <si>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</si>
  <si>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</si>
  <si>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</si>
  <si>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</si>
  <si>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</si>
  <si>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</si>
  <si>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</si>
  <si>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</si>
  <si>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</si>
  <si>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</si>
  <si>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</si>
  <si>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</si>
  <si>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</si>
  <si>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</si>
  <si>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</si>
  <si>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</si>
  <si>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</si>
  <si>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</si>
  <si>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</si>
  <si>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</si>
  <si>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</si>
  <si>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</si>
  <si>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</si>
  <si>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</si>
  <si>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</si>
  <si>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</si>
  <si>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</si>
  <si>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</si>
  <si>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</si>
  <si>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</si>
  <si>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</si>
  <si>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</si>
  <si>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</si>
  <si>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</si>
  <si>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</si>
  <si>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</si>
  <si>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</si>
  <si>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</si>
  <si>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</si>
  <si>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</si>
  <si>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</si>
  <si>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</si>
  <si>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</si>
  <si>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</si>
  <si>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</si>
  <si>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</si>
  <si>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</si>
  <si>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</si>
  <si>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</si>
  <si>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</si>
  <si>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</si>
  <si>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</si>
  <si>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</si>
  <si>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</si>
  <si>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</si>
  <si>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</si>
  <si>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</si>
  <si>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</si>
  <si>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</si>
  <si>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</si>
  <si>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</si>
  <si>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</si>
  <si>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</si>
  <si>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</si>
  <si>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</si>
  <si>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</si>
  <si>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</si>
  <si>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</si>
  <si>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</si>
  <si>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</si>
  <si>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</si>
  <si>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</si>
  <si>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</si>
  <si>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</si>
  <si>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</si>
  <si>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</si>
  <si>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</si>
  <si>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</si>
  <si>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</si>
  <si>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</si>
  <si>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</si>
  <si>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</si>
  <si>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</si>
  <si>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</si>
  <si>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</si>
  <si>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</si>
  <si>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</si>
  <si>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</si>
  <si>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</si>
  <si>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</si>
  <si>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</si>
  <si>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</si>
  <si>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</si>
  <si>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</si>
  <si>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</si>
  <si>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</si>
  <si>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</si>
  <si>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</si>
  <si>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</si>
  <si>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</si>
  <si>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</si>
  <si>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</si>
  <si>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</si>
  <si>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</si>
  <si>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</si>
  <si>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</si>
  <si>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</si>
  <si>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</si>
  <si>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</si>
  <si>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</si>
  <si>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</si>
  <si>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</si>
  <si>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</si>
  <si>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</si>
  <si>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</si>
  <si>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</si>
  <si>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</si>
  <si>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</si>
  <si>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</si>
  <si>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</si>
  <si>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</si>
  <si>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</si>
  <si>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</si>
  <si>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</si>
  <si>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</si>
  <si>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</si>
  <si>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</si>
  <si>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</si>
  <si>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</si>
  <si>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</si>
  <si>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</si>
  <si>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</si>
  <si>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</si>
  <si>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</si>
  <si>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</si>
  <si>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</si>
  <si>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</si>
  <si>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</si>
  <si>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</si>
  <si>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</si>
  <si>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</si>
  <si>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</si>
  <si>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</si>
  <si>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</si>
  <si>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</si>
  <si>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</si>
  <si>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</si>
  <si>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</si>
  <si>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</si>
  <si>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</si>
  <si>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</si>
  <si>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</si>
  <si>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</si>
  <si>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</si>
  <si>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</si>
  <si>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</si>
  <si>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</si>
  <si>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</si>
  <si>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</si>
  <si>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</si>
  <si>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</si>
  <si>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</si>
  <si>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</si>
  <si>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</si>
  <si>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</si>
  <si>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</si>
  <si>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</si>
  <si>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</si>
  <si>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</si>
  <si>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</si>
  <si>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</si>
  <si>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</si>
  <si>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</si>
  <si>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</si>
  <si>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</si>
  <si>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</si>
  <si>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</si>
  <si>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</si>
  <si>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</si>
  <si>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</si>
  <si>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</si>
  <si>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</si>
  <si>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</si>
  <si>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</si>
  <si>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</si>
  <si>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</si>
  <si>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</si>
  <si>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</si>
  <si>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</si>
  <si>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</si>
  <si>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</si>
  <si>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</si>
  <si>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</si>
  <si>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</si>
  <si>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</si>
  <si>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</si>
  <si>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</si>
  <si>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</si>
  <si>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</si>
  <si>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</si>
  <si>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</si>
  <si>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</si>
  <si>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</si>
  <si>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</si>
  <si>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</si>
  <si>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</si>
  <si>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</si>
  <si>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</si>
  <si>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</si>
  <si>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</si>
  <si>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</si>
  <si>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</si>
  <si>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</si>
  <si>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</si>
  <si>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</si>
  <si>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</si>
  <si>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</si>
  <si>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</si>
  <si>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</si>
  <si>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</si>
  <si>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</si>
  <si>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</si>
  <si>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</si>
  <si>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</si>
  <si>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</si>
  <si>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</si>
  <si>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</si>
  <si>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</si>
  <si>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</si>
  <si>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</si>
  <si>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</si>
  <si>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</si>
  <si>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</si>
  <si>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</si>
  <si>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</si>
  <si>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</si>
  <si>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</si>
  <si>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</si>
  <si>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</si>
  <si>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</si>
  <si>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</si>
  <si>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</si>
  <si>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</si>
  <si>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</si>
  <si>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</si>
  <si>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</si>
  <si>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</si>
  <si>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</si>
  <si>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</si>
  <si>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</si>
  <si>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</si>
  <si>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</si>
  <si>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</si>
  <si>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</si>
  <si>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</si>
  <si>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</si>
  <si>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</si>
  <si>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</si>
  <si>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</si>
  <si>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</si>
  <si>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</si>
  <si>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</si>
  <si>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</si>
  <si>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</si>
  <si>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</si>
  <si>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</si>
  <si>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</si>
  <si>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</si>
  <si>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</si>
  <si>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</si>
  <si>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</si>
  <si>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</si>
  <si>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</si>
  <si>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</si>
  <si>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</si>
  <si>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</si>
  <si>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</si>
  <si>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</si>
  <si>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</si>
  <si>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</si>
  <si>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</si>
  <si>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</si>
  <si>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</si>
  <si>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</si>
  <si>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</si>
  <si>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</si>
  <si>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</si>
  <si>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</si>
  <si>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</si>
  <si>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</si>
  <si>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</si>
  <si>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</si>
  <si>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</si>
  <si>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</si>
  <si>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</si>
  <si>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</si>
  <si>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</si>
  <si>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</si>
  <si>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</si>
  <si>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</si>
  <si>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</si>
  <si>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</si>
  <si>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</si>
  <si>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</si>
  <si>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</si>
  <si>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</si>
  <si>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</si>
  <si>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</si>
  <si>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</si>
  <si>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</si>
  <si>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</si>
  <si>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</si>
  <si>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</si>
  <si>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</si>
  <si>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</si>
  <si>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</si>
  <si>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</si>
  <si>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</si>
  <si>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</si>
  <si>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</si>
  <si>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</si>
  <si>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</si>
  <si>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</si>
  <si>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</si>
  <si>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</si>
  <si>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</si>
  <si>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</si>
  <si>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</si>
  <si>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</si>
  <si>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</si>
  <si>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</si>
  <si>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</si>
  <si>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</si>
  <si>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</si>
  <si>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</si>
  <si>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</si>
  <si>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</si>
  <si>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</si>
  <si>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</si>
  <si>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</si>
  <si>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</si>
  <si>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</si>
  <si>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</si>
  <si>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</si>
  <si>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</si>
  <si>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</si>
  <si>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</si>
  <si>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</si>
  <si>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</si>
  <si>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</si>
  <si>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</si>
  <si>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</si>
  <si>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</si>
  <si>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</si>
  <si>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</si>
  <si>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</si>
  <si>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</si>
  <si>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</si>
  <si>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</si>
  <si>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</si>
  <si>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</si>
  <si>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</si>
  <si>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</si>
  <si>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</si>
  <si>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</si>
  <si>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</si>
  <si>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</si>
  <si>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</si>
  <si>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</si>
  <si>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</si>
  <si>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</si>
  <si>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</si>
  <si>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</si>
  <si>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</si>
  <si>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</si>
  <si>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</si>
  <si>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</si>
  <si>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</si>
  <si>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</si>
  <si>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</si>
  <si>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</si>
  <si>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</si>
  <si>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</si>
  <si>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</si>
  <si>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</si>
  <si>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</si>
  <si>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</si>
  <si>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</si>
  <si>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</si>
  <si>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</si>
  <si>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</si>
  <si>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</si>
  <si>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</si>
  <si>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</si>
  <si>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</si>
  <si>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</si>
  <si>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</si>
  <si>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</si>
  <si>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</si>
  <si>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</si>
  <si>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</si>
  <si>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</si>
  <si>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</si>
  <si>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</si>
  <si>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</si>
  <si>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</si>
  <si>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</si>
  <si>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</si>
  <si>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</si>
  <si>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</si>
  <si>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</si>
  <si>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</si>
  <si>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</si>
  <si>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</si>
  <si>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</si>
  <si>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</si>
  <si>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</si>
  <si>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</si>
  <si>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</si>
  <si>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</si>
  <si>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</si>
  <si>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</si>
  <si>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</si>
  <si>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</si>
  <si>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</si>
  <si>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</si>
  <si>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</si>
  <si>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</si>
  <si>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</si>
  <si>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</si>
  <si>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</si>
  <si>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</si>
  <si>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</si>
  <si>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</si>
  <si>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</si>
  <si>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</si>
  <si>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</si>
  <si>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</si>
  <si>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</si>
  <si>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</si>
  <si>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</si>
  <si>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</si>
  <si>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</si>
  <si>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</si>
  <si>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</si>
  <si>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</si>
  <si>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</si>
  <si>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</si>
  <si>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</si>
  <si>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</si>
  <si>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</si>
  <si>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</si>
  <si>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</si>
  <si>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</si>
  <si>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</si>
  <si>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</si>
  <si>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</si>
  <si>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</si>
  <si>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</si>
  <si>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</si>
  <si>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</si>
  <si>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</si>
  <si>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</si>
  <si>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</si>
  <si>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</si>
  <si>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</si>
  <si>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</si>
  <si>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</si>
  <si>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</si>
  <si>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</si>
  <si>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</si>
  <si>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</si>
  <si>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</si>
  <si>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</si>
  <si>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</si>
  <si>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</si>
  <si>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</si>
  <si>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</si>
  <si>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</si>
  <si>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</si>
  <si>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</si>
  <si>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</si>
  <si>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</si>
  <si>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</si>
  <si>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</si>
  <si>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</si>
  <si>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</si>
  <si>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</si>
  <si>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</si>
  <si>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</si>
  <si>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</si>
  <si>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</si>
  <si>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</si>
  <si>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</si>
  <si>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</si>
  <si>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</si>
  <si>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</si>
  <si>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</si>
  <si>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</si>
  <si>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</si>
  <si>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</si>
  <si>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</si>
  <si>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</si>
  <si>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</si>
  <si>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</si>
  <si>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</si>
  <si>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</si>
  <si>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</si>
  <si>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</si>
  <si>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</si>
  <si>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</si>
  <si>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</si>
  <si>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</si>
  <si>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</si>
  <si>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</si>
  <si>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</si>
  <si>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</si>
  <si>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</si>
  <si>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</si>
  <si>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</si>
  <si>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</si>
  <si>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</si>
  <si>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</si>
  <si>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</si>
  <si>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</si>
  <si>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</si>
  <si>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</si>
  <si>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</si>
  <si>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</si>
  <si>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</si>
  <si>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</si>
  <si>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</si>
  <si>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</si>
  <si>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</si>
  <si>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</si>
  <si>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</si>
  <si>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</si>
  <si>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</si>
  <si>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</si>
  <si>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</si>
  <si>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</si>
  <si>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</si>
  <si>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</si>
  <si>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</si>
  <si>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</si>
  <si>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</si>
  <si>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</si>
  <si>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</si>
  <si>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</si>
  <si>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</si>
  <si>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</si>
  <si>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</si>
  <si>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</si>
  <si>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</si>
  <si>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</si>
  <si>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</si>
  <si>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</si>
  <si>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</si>
  <si>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</si>
  <si>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</si>
  <si>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</si>
  <si>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</si>
  <si>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</si>
  <si>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</si>
  <si>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</si>
  <si>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</si>
  <si>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</si>
  <si>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</si>
  <si>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</si>
  <si>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</si>
  <si>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</si>
  <si>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</si>
  <si>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</si>
  <si>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</si>
  <si>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</si>
  <si>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</si>
  <si>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</si>
  <si>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</si>
  <si>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</si>
  <si>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</si>
  <si>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</si>
  <si>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</si>
  <si>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</si>
  <si>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</si>
  <si>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</si>
  <si>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</si>
  <si>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</si>
  <si>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</si>
  <si>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</si>
  <si>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</si>
  <si>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</si>
  <si>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</si>
  <si>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</si>
  <si>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</si>
  <si>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</si>
  <si>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</si>
  <si>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</si>
  <si>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</si>
  <si>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</si>
  <si>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</si>
  <si>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</si>
  <si>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</si>
  <si>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</si>
  <si>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</si>
  <si>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</si>
  <si>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</si>
  <si>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</si>
  <si>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</si>
  <si>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</si>
  <si>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</si>
  <si>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</si>
  <si>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</si>
  <si>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</si>
  <si>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</si>
  <si>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</si>
  <si>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</si>
  <si>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</si>
  <si>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</si>
  <si>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</si>
  <si>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</si>
  <si>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</si>
  <si>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</si>
  <si>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</si>
  <si>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</si>
  <si>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</si>
  <si>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</si>
  <si>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</si>
  <si>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</si>
  <si>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</si>
  <si>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</si>
  <si>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</si>
  <si>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</si>
  <si>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</si>
  <si>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</si>
  <si>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</si>
  <si>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</si>
  <si>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</si>
  <si>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</si>
  <si>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</si>
  <si>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</si>
  <si>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</si>
  <si>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</si>
  <si>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</si>
  <si>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</si>
  <si>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</si>
  <si>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</si>
  <si>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</si>
  <si>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</si>
  <si>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</si>
  <si>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</si>
  <si>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</si>
  <si>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</si>
  <si>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</si>
  <si>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</si>
  <si>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</si>
  <si>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</si>
  <si>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</si>
  <si>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</si>
  <si>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</si>
  <si>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</si>
  <si>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</si>
  <si>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</si>
  <si>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</si>
  <si>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</si>
  <si>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</si>
  <si>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</si>
  <si>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</si>
  <si>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</si>
  <si>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</si>
  <si>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</si>
  <si>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</si>
  <si>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</si>
  <si>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</si>
  <si>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</si>
  <si>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</si>
  <si>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</si>
  <si>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</si>
  <si>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</si>
  <si>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</si>
  <si>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</si>
  <si>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</si>
  <si>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</si>
  <si>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</si>
  <si>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</si>
  <si>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</si>
  <si>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</si>
  <si>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</si>
  <si>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</si>
  <si>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</si>
  <si>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</si>
  <si>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</si>
  <si>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</si>
  <si>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</si>
  <si>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</si>
  <si>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</si>
  <si>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</si>
  <si>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</si>
  <si>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</si>
  <si>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</si>
  <si>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</si>
  <si>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</si>
  <si>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</si>
  <si>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</si>
  <si>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</si>
  <si>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</si>
  <si>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</si>
  <si>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</si>
  <si>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</si>
  <si>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</si>
  <si>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</si>
  <si>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</si>
  <si>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</si>
  <si>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</si>
  <si>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</si>
  <si>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</si>
  <si>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</si>
  <si>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</si>
  <si>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</si>
  <si>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</si>
  <si>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</si>
  <si>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</si>
  <si>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</si>
  <si>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</si>
  <si>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</si>
  <si>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</si>
  <si>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</si>
  <si>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</si>
  <si>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</si>
  <si>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</si>
  <si>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</si>
  <si>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</si>
  <si>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</si>
  <si>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</si>
  <si>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</si>
  <si>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</si>
  <si>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</si>
  <si>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</si>
  <si>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</si>
  <si>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</si>
  <si>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</si>
  <si>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</si>
  <si>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</si>
  <si>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</si>
  <si>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</si>
  <si>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</si>
  <si>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</si>
  <si>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</si>
  <si>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</si>
  <si>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</si>
  <si>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</si>
  <si>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</si>
  <si>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</si>
  <si>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</si>
  <si>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</si>
  <si>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</si>
  <si>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</si>
  <si>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</si>
  <si>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</si>
  <si>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</si>
  <si>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</si>
  <si>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</si>
  <si>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</si>
  <si>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</si>
  <si>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</si>
  <si>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</si>
  <si>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</si>
  <si>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</si>
  <si>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</si>
  <si>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</si>
  <si>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</si>
  <si>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</si>
  <si>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</si>
  <si>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</si>
  <si>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</si>
  <si>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</si>
  <si>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</si>
  <si>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</si>
  <si>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</si>
  <si>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</si>
  <si>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</si>
  <si>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</si>
  <si>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</si>
  <si>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</si>
  <si>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</si>
  <si>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</si>
  <si>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</si>
  <si>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</si>
  <si>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</si>
  <si>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</si>
  <si>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</si>
  <si>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</si>
  <si>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</si>
  <si>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</si>
  <si>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</si>
  <si>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</si>
  <si>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</si>
  <si>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</si>
  <si>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</si>
  <si>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</si>
  <si>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</si>
  <si>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</si>
  <si>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</si>
  <si>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</si>
  <si>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</si>
  <si>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</si>
  <si>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</si>
  <si>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</si>
  <si>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</si>
  <si>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</si>
  <si>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</si>
  <si>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</si>
  <si>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</si>
  <si>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</si>
  <si>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</si>
  <si>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</si>
  <si>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</si>
  <si>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</si>
  <si>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</si>
  <si>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</si>
  <si>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</si>
  <si>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</si>
  <si>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</si>
  <si>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</si>
  <si>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</si>
  <si>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</si>
  <si>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</si>
  <si>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</si>
  <si>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</si>
  <si>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</si>
  <si>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</si>
  <si>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</si>
  <si>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</si>
  <si>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</si>
  <si>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</si>
  <si>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</si>
  <si>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</si>
  <si>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</si>
  <si>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</si>
  <si>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</si>
  <si>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</si>
  <si>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</si>
  <si>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</si>
  <si>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</si>
  <si>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</si>
  <si>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</si>
  <si>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</si>
  <si>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</si>
  <si>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</si>
  <si>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</si>
  <si>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</si>
  <si>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</si>
  <si>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</si>
  <si>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</si>
  <si>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</si>
  <si>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</si>
  <si>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</si>
  <si>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</si>
  <si>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</si>
  <si>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</si>
  <si>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</si>
  <si>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</si>
  <si>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</si>
  <si>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</si>
  <si>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</si>
  <si>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</si>
  <si>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</si>
  <si>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</si>
  <si>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</si>
  <si>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</si>
  <si>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</si>
  <si>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</si>
  <si>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</si>
  <si>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</si>
  <si>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</si>
  <si>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</si>
  <si>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</si>
  <si>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</si>
  <si>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</si>
  <si>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</si>
  <si>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</si>
  <si>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</si>
  <si>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</si>
  <si>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</si>
  <si>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</si>
  <si>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</si>
  <si>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</si>
  <si>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</si>
  <si>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</si>
  <si>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</si>
  <si>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</si>
  <si>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</si>
  <si>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</si>
  <si>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</si>
  <si>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</si>
  <si>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</si>
  <si>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</si>
  <si>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</si>
  <si>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</si>
  <si>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</si>
  <si>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</si>
  <si>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</si>
  <si>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</si>
  <si>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</si>
  <si>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</si>
  <si>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</si>
  <si>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</si>
  <si>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</si>
  <si>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</si>
  <si>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</si>
  <si>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</si>
  <si>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</si>
  <si>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</si>
  <si>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</si>
  <si>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</si>
  <si>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</si>
  <si>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</si>
  <si>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</si>
  <si>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</si>
  <si>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</si>
  <si>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</si>
  <si>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</si>
  <si>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</si>
  <si>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</si>
  <si>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</si>
  <si>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</si>
  <si>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</si>
  <si>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</si>
  <si>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</si>
  <si>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</si>
  <si>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</si>
  <si>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</si>
  <si>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</si>
  <si>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</si>
  <si>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</si>
  <si>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</si>
  <si>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</si>
  <si>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</si>
  <si>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</si>
  <si>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</si>
  <si>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</si>
  <si>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</si>
  <si>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</si>
  <si>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</si>
  <si>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</si>
  <si>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</si>
  <si>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</si>
  <si>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</si>
  <si>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</si>
  <si>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</si>
  <si>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</si>
  <si>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</si>
  <si>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</si>
  <si>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</si>
  <si>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</si>
  <si>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</si>
  <si>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</si>
  <si>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</si>
  <si>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</si>
  <si>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</si>
  <si>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</si>
  <si>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</si>
  <si>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</si>
  <si>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</si>
  <si>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</si>
  <si>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</si>
  <si>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</si>
  <si>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</si>
  <si>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</si>
  <si>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</si>
  <si>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</si>
  <si>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</si>
  <si>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</si>
  <si>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</si>
  <si>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</si>
  <si>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</si>
  <si>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</si>
  <si>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</si>
  <si>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</si>
  <si>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</si>
  <si>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</si>
  <si>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</si>
  <si>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</si>
  <si>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</si>
  <si>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</si>
  <si>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</si>
  <si>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</si>
  <si>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</si>
  <si>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</si>
  <si>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</si>
  <si>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</si>
  <si>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</si>
  <si>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</si>
  <si>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</si>
  <si>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</si>
  <si>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</si>
  <si>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</si>
  <si>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</si>
  <si>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</si>
  <si>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</si>
  <si>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</si>
  <si>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</si>
  <si>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</si>
  <si>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</si>
  <si>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</si>
  <si>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</si>
  <si>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</si>
  <si>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</si>
  <si>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</si>
  <si>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</si>
  <si>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</si>
  <si>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</si>
  <si>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</si>
  <si>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</si>
  <si>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</si>
  <si>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</si>
  <si>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</si>
  <si>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</si>
  <si>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</si>
  <si>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</si>
  <si>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</si>
  <si>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</si>
  <si>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</si>
  <si>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</si>
  <si>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</si>
  <si>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</si>
  <si>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</si>
  <si>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</si>
  <si>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</si>
  <si>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</si>
  <si>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</si>
  <si>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</si>
  <si>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</si>
  <si>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</si>
  <si>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</si>
  <si>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</si>
  <si>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</si>
  <si>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</si>
  <si>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</si>
  <si>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</si>
  <si>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</si>
  <si>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</si>
  <si>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</si>
  <si>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</si>
  <si>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</si>
  <si>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</si>
  <si>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</si>
  <si>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</si>
  <si>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</si>
  <si>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</si>
  <si>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</si>
  <si>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</si>
  <si>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</si>
  <si>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</si>
  <si>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</si>
  <si>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</si>
  <si>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</si>
  <si>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</si>
  <si>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</si>
  <si>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</si>
  <si>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</si>
  <si>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</si>
  <si>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</si>
  <si>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</si>
  <si>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</si>
  <si>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</si>
  <si>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</si>
  <si>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</si>
  <si>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</si>
  <si>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</si>
  <si>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</si>
  <si>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</si>
  <si>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</si>
  <si>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</si>
  <si>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</si>
  <si>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</si>
  <si>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</si>
  <si>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</si>
  <si>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</si>
  <si>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</si>
  <si>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</si>
  <si>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</si>
  <si>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</si>
  <si>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</si>
  <si>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</si>
  <si>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</si>
  <si>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</si>
  <si>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</si>
  <si>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</si>
  <si>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</si>
  <si>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</si>
  <si>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</si>
  <si>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</si>
  <si>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</si>
  <si>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</si>
  <si>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</si>
  <si>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</si>
  <si>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</si>
  <si>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</si>
  <si>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</si>
  <si>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</si>
  <si>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</si>
  <si>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</si>
  <si>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</si>
  <si>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</si>
  <si>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</si>
  <si>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</si>
  <si>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</si>
  <si>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</si>
  <si>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</si>
  <si>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</si>
  <si>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</si>
  <si>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</si>
  <si>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</si>
  <si>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</si>
  <si>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</si>
  <si>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</si>
  <si>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</si>
  <si>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</si>
  <si>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</si>
  <si>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</si>
  <si>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</si>
  <si>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</si>
  <si>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</si>
  <si>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</si>
  <si>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</si>
  <si>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</si>
  <si>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</si>
  <si>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</si>
  <si>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</si>
  <si>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</si>
  <si>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</si>
  <si>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</si>
  <si>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</si>
  <si>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</si>
  <si>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</si>
  <si>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</si>
  <si>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</si>
  <si>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</si>
  <si>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</si>
  <si>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</si>
  <si>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</si>
  <si>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</si>
  <si>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</si>
  <si>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</si>
  <si>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</si>
  <si>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</si>
  <si>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</si>
  <si>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</si>
  <si>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</si>
  <si>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</si>
  <si>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</si>
  <si>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</si>
  <si>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</si>
  <si>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</si>
  <si>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</si>
  <si>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</si>
  <si>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</si>
  <si>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</si>
  <si>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</si>
  <si>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</si>
  <si>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</si>
  <si>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</si>
  <si>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</si>
  <si>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</si>
  <si>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</si>
  <si>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</si>
  <si>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</si>
  <si>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</si>
  <si>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</si>
  <si>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</si>
  <si>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</si>
  <si>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</si>
  <si>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</si>
  <si>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</si>
  <si>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</si>
  <si>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</si>
  <si>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</si>
  <si>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</si>
  <si>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</si>
  <si>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</si>
  <si>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</si>
  <si>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</si>
  <si>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</si>
  <si>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</si>
  <si>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</si>
  <si>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</si>
  <si>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</si>
  <si>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</si>
  <si>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</si>
  <si>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</si>
  <si>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</si>
  <si>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</si>
  <si>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</si>
  <si>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</si>
  <si>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</si>
  <si>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</si>
  <si>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</si>
  <si>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</si>
  <si>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</si>
  <si>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</si>
  <si>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</si>
  <si>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</si>
  <si>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</si>
  <si>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</si>
  <si>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</si>
  <si>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</si>
  <si>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</si>
  <si>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</si>
  <si>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</si>
  <si>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</si>
  <si>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</si>
  <si>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</si>
  <si>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</si>
  <si>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</si>
  <si>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</si>
  <si>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</si>
  <si>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</si>
  <si>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</si>
  <si>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</si>
  <si>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</si>
  <si>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</si>
  <si>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</si>
  <si>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</si>
  <si>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</si>
  <si>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</si>
  <si>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</si>
  <si>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</si>
  <si>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</si>
  <si>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</si>
  <si>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</si>
  <si>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</si>
  <si>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</si>
  <si>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</si>
  <si>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</si>
  <si>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</si>
  <si>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</si>
  <si>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</si>
  <si>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</si>
  <si>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</si>
  <si>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</si>
  <si>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</si>
  <si>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</si>
  <si>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</si>
  <si>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</si>
  <si>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</si>
  <si>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</si>
  <si>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</si>
  <si>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</si>
  <si>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</si>
  <si>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</si>
  <si>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</si>
  <si>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</si>
  <si>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</si>
  <si>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</si>
  <si>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</si>
  <si>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</si>
  <si>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</si>
  <si>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</si>
  <si>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</si>
  <si>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</si>
  <si>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</si>
  <si>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</si>
  <si>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</si>
  <si>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</si>
  <si>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</si>
  <si>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</si>
  <si>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</si>
  <si>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</si>
  <si>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</si>
  <si>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</si>
  <si>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</si>
  <si>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</si>
  <si>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</si>
  <si>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</si>
  <si>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</si>
  <si>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</si>
  <si>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</si>
  <si>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</si>
  <si>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</si>
  <si>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</si>
  <si>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</si>
  <si>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</si>
  <si>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</si>
  <si>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</si>
  <si>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</si>
  <si>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</si>
  <si>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</si>
  <si>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</si>
  <si>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</si>
  <si>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</si>
  <si>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</si>
  <si>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</si>
  <si>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</si>
  <si>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</si>
  <si>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</si>
  <si>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</si>
  <si>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</si>
  <si>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</si>
  <si>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</si>
  <si>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</si>
  <si>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</si>
  <si>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</si>
  <si>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</si>
  <si>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</si>
  <si>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</si>
  <si>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</si>
  <si>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</si>
  <si>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</si>
  <si>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</si>
  <si>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</si>
  <si>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</si>
  <si>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</si>
  <si>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</si>
  <si>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</si>
  <si>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</si>
  <si>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</si>
  <si>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</si>
  <si>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</si>
  <si>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</si>
  <si>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</si>
  <si>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</si>
  <si>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</si>
  <si>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</si>
  <si>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</si>
  <si>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</si>
  <si>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</si>
  <si>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</si>
  <si>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</si>
  <si>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</si>
  <si>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</si>
  <si>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</si>
  <si>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</si>
  <si>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</si>
  <si>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</si>
  <si>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</si>
  <si>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</si>
  <si>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</si>
  <si>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</si>
  <si>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</si>
  <si>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</si>
  <si>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</si>
  <si>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</si>
  <si>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</si>
  <si>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</si>
  <si>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</si>
  <si>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</si>
  <si>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</si>
  <si>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</si>
  <si>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</si>
  <si>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</si>
  <si>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</si>
  <si>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</si>
  <si>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</si>
  <si>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</si>
  <si>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</si>
  <si>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</si>
  <si>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</si>
  <si>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</si>
  <si>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</si>
  <si>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</si>
  <si>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</si>
  <si>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</si>
  <si>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</si>
  <si>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</si>
  <si>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</si>
  <si>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</si>
  <si>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</si>
  <si>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</si>
  <si>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</si>
  <si>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</si>
  <si>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</si>
  <si>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</si>
  <si>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</si>
  <si>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</si>
  <si>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</si>
  <si>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</si>
  <si>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</si>
  <si>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</si>
  <si>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</si>
  <si>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</si>
  <si>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</si>
  <si>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</si>
  <si>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</si>
  <si>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</si>
  <si>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</si>
  <si>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</si>
  <si>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</si>
  <si>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</si>
  <si>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</si>
  <si>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</si>
  <si>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</si>
  <si>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</si>
  <si>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</si>
  <si>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</si>
  <si>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</si>
  <si>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</si>
  <si>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</si>
  <si>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</si>
  <si>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</si>
  <si>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</si>
  <si>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</si>
  <si>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</si>
  <si>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</si>
  <si>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</si>
  <si>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</si>
  <si>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</si>
  <si>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</si>
  <si>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</si>
  <si>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</si>
  <si>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</si>
  <si>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</si>
  <si>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</si>
  <si>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</si>
  <si>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</si>
  <si>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</si>
  <si>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</si>
  <si>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</si>
  <si>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</si>
  <si>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</si>
  <si>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</si>
  <si>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</si>
  <si>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</si>
  <si>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</si>
  <si>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</si>
  <si>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</si>
  <si>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</si>
  <si>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</si>
  <si>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</si>
  <si>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</si>
  <si>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</si>
  <si>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</si>
  <si>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</si>
  <si>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</si>
  <si>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</si>
  <si>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</si>
  <si>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</si>
  <si>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</si>
  <si>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</si>
  <si>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</si>
  <si>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</si>
  <si>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</si>
  <si>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</si>
  <si>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</si>
  <si>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</si>
  <si>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</si>
  <si>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</si>
  <si>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</si>
  <si>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</si>
  <si>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</si>
  <si>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</si>
  <si>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</si>
  <si>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</si>
  <si>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</si>
  <si>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</si>
  <si>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</si>
  <si>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</si>
  <si>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</si>
  <si>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</si>
  <si>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</si>
  <si>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</si>
  <si>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</si>
  <si>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</si>
  <si>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</si>
  <si>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</si>
  <si>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</si>
  <si>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</si>
  <si>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</si>
  <si>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</si>
  <si>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</si>
  <si>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</si>
  <si>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</si>
  <si>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</si>
  <si>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</si>
  <si>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</si>
  <si>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</si>
  <si>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</si>
  <si>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</si>
  <si>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</si>
  <si>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</si>
  <si>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</si>
  <si>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</si>
  <si>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</si>
  <si>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</si>
  <si>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</si>
  <si>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</si>
  <si>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</si>
  <si>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</si>
  <si>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</si>
  <si>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</si>
  <si>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</si>
  <si>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</si>
  <si>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</si>
  <si>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</si>
  <si>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</si>
  <si>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</si>
  <si>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</si>
  <si>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</si>
  <si>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</si>
  <si>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</si>
  <si>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</si>
  <si>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</si>
  <si>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</si>
  <si>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</si>
  <si>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</si>
  <si>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</si>
  <si>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</si>
  <si>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</si>
  <si>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</si>
  <si>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</si>
  <si>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</si>
  <si>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</si>
  <si>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</si>
  <si>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</si>
  <si>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</si>
  <si>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</si>
  <si>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</si>
  <si>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</si>
  <si>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</si>
  <si>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</si>
  <si>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</si>
  <si>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</si>
  <si>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</si>
  <si>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</si>
  <si>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</si>
  <si>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</si>
  <si>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</si>
  <si>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</si>
  <si>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</si>
  <si>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</si>
  <si>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</si>
  <si>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</si>
  <si>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</si>
  <si>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</si>
  <si>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</si>
  <si>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</si>
  <si>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</si>
  <si>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</si>
  <si>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</si>
  <si>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</si>
  <si>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</si>
  <si>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</si>
  <si>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</si>
  <si>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</si>
  <si>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</si>
  <si>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</si>
  <si>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</si>
  <si>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</si>
  <si>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</si>
  <si>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</si>
  <si>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</si>
  <si>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</si>
  <si>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</si>
  <si>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</si>
  <si>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</si>
  <si>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</si>
  <si>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</si>
  <si>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</si>
  <si>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</si>
  <si>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</si>
  <si>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</si>
  <si>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</si>
  <si>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</si>
  <si>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</si>
  <si>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</si>
  <si>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</si>
  <si>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</si>
  <si>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</si>
  <si>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</si>
  <si>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</si>
  <si>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</si>
  <si>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</si>
  <si>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</si>
  <si>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</si>
  <si>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</si>
  <si>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</si>
  <si>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</si>
  <si>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</si>
  <si>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</si>
  <si>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</si>
  <si>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</si>
  <si>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</si>
  <si>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</si>
  <si>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</si>
  <si>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</si>
  <si>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</si>
  <si>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</si>
  <si>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</si>
  <si>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</si>
  <si>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</si>
  <si>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</si>
  <si>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</si>
  <si>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</si>
  <si>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</si>
  <si>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</si>
  <si>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</si>
  <si>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</si>
  <si>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</si>
  <si>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</si>
  <si>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</si>
  <si>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</si>
  <si>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</si>
  <si>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</si>
  <si>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</si>
  <si>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</si>
  <si>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</si>
  <si>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</si>
  <si>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</si>
  <si>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</si>
  <si>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</si>
  <si>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</si>
  <si>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</si>
  <si>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</si>
  <si>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</si>
  <si>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</si>
  <si>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</si>
  <si>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</si>
  <si>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</si>
  <si>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</si>
  <si>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</si>
  <si>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</si>
  <si>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</si>
  <si>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</si>
  <si>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</si>
  <si>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</si>
  <si>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</si>
  <si>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</si>
  <si>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</si>
  <si>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</si>
  <si>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</si>
  <si>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</si>
  <si>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</si>
  <si>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</si>
  <si>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</si>
  <si>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</si>
  <si>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</si>
  <si>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</si>
  <si>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</si>
  <si>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</si>
  <si>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</si>
  <si>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</si>
  <si>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</si>
  <si>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</si>
  <si>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</si>
  <si>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</si>
  <si>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</si>
  <si>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</si>
  <si>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</si>
  <si>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</si>
  <si>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</si>
  <si>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</si>
  <si>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</si>
  <si>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</si>
  <si>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</si>
  <si>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</si>
  <si>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</si>
  <si>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</si>
  <si>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</si>
  <si>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</si>
  <si>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</si>
  <si>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</si>
  <si>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</si>
  <si>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</si>
  <si>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</si>
  <si>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</si>
  <si>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</si>
  <si>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</si>
  <si>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</si>
  <si>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</si>
  <si>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</si>
  <si>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</si>
  <si>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</si>
  <si>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</si>
  <si>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</si>
  <si>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</si>
  <si>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</si>
  <si>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</si>
  <si>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</si>
  <si>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</si>
  <si>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</si>
  <si>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</si>
  <si>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</si>
  <si>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</si>
  <si>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</si>
  <si>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</si>
  <si>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</si>
  <si>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</si>
  <si>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</si>
  <si>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</si>
  <si>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</si>
  <si>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</si>
  <si>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</si>
  <si>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</si>
  <si>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</si>
  <si>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</si>
  <si>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</si>
  <si>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</si>
  <si>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</si>
  <si>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</si>
  <si>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</si>
  <si>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</si>
  <si>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</si>
  <si>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</si>
  <si>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</si>
  <si>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</si>
  <si>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</si>
  <si>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</si>
  <si>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</si>
  <si>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</si>
  <si>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</si>
  <si>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</si>
  <si>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</si>
  <si>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</si>
  <si>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</si>
  <si>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</si>
  <si>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</si>
  <si>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</si>
  <si>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</si>
  <si>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</si>
  <si>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</si>
  <si>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</si>
  <si>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</si>
  <si>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</si>
  <si>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</si>
  <si>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</si>
  <si>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</si>
  <si>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</si>
  <si>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</si>
  <si>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</si>
  <si>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</si>
  <si>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</si>
  <si>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</si>
  <si>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</si>
  <si>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</si>
  <si>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</si>
  <si>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</si>
  <si>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</si>
  <si>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</si>
  <si>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</si>
  <si>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</si>
  <si>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</si>
  <si>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</si>
  <si>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</si>
  <si>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</si>
  <si>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</si>
  <si>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</si>
  <si>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</si>
  <si>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</si>
  <si>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</si>
  <si>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</si>
  <si>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</si>
  <si>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</si>
  <si>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</si>
  <si>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</si>
  <si>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</si>
  <si>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</si>
  <si>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</si>
  <si>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</si>
  <si>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</si>
  <si>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</si>
  <si>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</si>
  <si>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</si>
  <si>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</si>
  <si>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</si>
  <si>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</si>
  <si>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</si>
  <si>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</si>
  <si>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</si>
  <si>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</si>
  <si>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</si>
  <si>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</si>
  <si>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</si>
  <si>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</si>
  <si>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</si>
  <si>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</si>
  <si>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</si>
  <si>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</si>
  <si>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</si>
  <si>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</si>
  <si>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</si>
  <si>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</si>
  <si>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</si>
  <si>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</si>
  <si>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</si>
  <si>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</si>
  <si>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</si>
  <si>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</si>
  <si>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</si>
  <si>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</si>
  <si>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</si>
  <si>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</si>
  <si>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</si>
  <si>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</si>
  <si>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</si>
  <si>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</si>
  <si>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</si>
  <si>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</si>
  <si>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</si>
  <si>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</si>
  <si>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</si>
  <si>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</si>
  <si>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</si>
  <si>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</si>
  <si>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</si>
  <si>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</si>
  <si>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</si>
  <si>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</si>
  <si>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</si>
  <si>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</si>
  <si>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</si>
  <si>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</si>
  <si>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</si>
  <si>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</si>
  <si>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</si>
  <si>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</si>
  <si>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</si>
  <si>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</si>
  <si>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</si>
  <si>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</si>
  <si>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</si>
  <si>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</si>
  <si>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</si>
  <si>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</si>
  <si>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</si>
  <si>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</si>
  <si>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</si>
  <si>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</si>
  <si>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</si>
  <si>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</si>
  <si>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</si>
  <si>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</si>
  <si>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</si>
  <si>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</si>
  <si>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</si>
  <si>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</si>
  <si>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</si>
  <si>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</si>
  <si>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</si>
  <si>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</si>
  <si>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</si>
  <si>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</si>
  <si>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</si>
  <si>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</si>
  <si>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</si>
  <si>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</si>
  <si>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</si>
  <si>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</si>
  <si>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</si>
  <si>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</si>
  <si>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</si>
  <si>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</si>
  <si>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</si>
  <si>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</si>
  <si>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</si>
  <si>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</si>
  <si>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</si>
  <si>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</si>
  <si>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</si>
  <si>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</si>
  <si>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</si>
  <si>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</si>
  <si>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</si>
  <si>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</si>
  <si>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</si>
  <si>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</si>
  <si>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</si>
  <si>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</si>
  <si>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</si>
  <si>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</si>
  <si>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</si>
  <si>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</si>
  <si>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</si>
  <si>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</si>
  <si>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</si>
  <si>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</si>
  <si>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</si>
  <si>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</si>
  <si>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</si>
  <si>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</si>
  <si>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</si>
  <si>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</si>
  <si>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</si>
  <si>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</si>
  <si>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</si>
  <si>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</si>
  <si>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</si>
  <si>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</si>
  <si>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</si>
  <si>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</si>
  <si>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</si>
  <si>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</si>
  <si>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</si>
  <si>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</si>
  <si>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</si>
  <si>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</si>
  <si>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</si>
  <si>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</si>
  <si>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</si>
  <si>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</si>
  <si>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</si>
  <si>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</si>
  <si>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</si>
  <si>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</si>
  <si>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</si>
  <si>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</si>
  <si>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</si>
  <si>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</si>
  <si>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</si>
  <si>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</si>
  <si>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</si>
  <si>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</si>
  <si>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</si>
  <si>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</si>
  <si>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</si>
  <si>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</si>
  <si>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</si>
  <si>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</si>
  <si>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</si>
  <si>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</si>
  <si>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</si>
  <si>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</si>
  <si>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</si>
  <si>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</si>
  <si>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</si>
  <si>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</si>
  <si>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</si>
  <si>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</si>
  <si>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</si>
  <si>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</si>
  <si>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</si>
  <si>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</si>
  <si>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</si>
  <si>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</si>
  <si>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</si>
  <si>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</si>
  <si>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</si>
  <si>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</si>
  <si>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</si>
  <si>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</si>
  <si>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</si>
  <si>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</si>
  <si>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</si>
  <si>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</si>
  <si>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</si>
  <si>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</si>
  <si>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</si>
  <si>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</si>
  <si>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</si>
  <si>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</si>
  <si>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</si>
  <si>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</si>
  <si>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</si>
  <si>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</si>
  <si>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</si>
  <si>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</si>
  <si>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</si>
  <si>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</si>
  <si>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</si>
  <si>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</si>
  <si>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</si>
  <si>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</si>
  <si>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</si>
  <si>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</si>
  <si>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</si>
  <si>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</si>
  <si>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</si>
  <si>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</si>
  <si>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</si>
  <si>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</si>
  <si>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</si>
  <si>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</si>
  <si>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</si>
  <si>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</si>
  <si>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</si>
  <si>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</si>
  <si>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</si>
  <si>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</si>
  <si>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</si>
  <si>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</si>
  <si>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</si>
  <si>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</si>
  <si>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</si>
  <si>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</si>
  <si>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</si>
  <si>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</si>
  <si>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</si>
  <si>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</si>
  <si>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</si>
  <si>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</si>
  <si>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</si>
  <si>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</si>
  <si>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</si>
  <si>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</si>
  <si>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</si>
  <si>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</si>
  <si>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</si>
  <si>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</si>
  <si>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</si>
  <si>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</si>
  <si>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</si>
  <si>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</si>
  <si>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</si>
  <si>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</si>
  <si>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</si>
  <si>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</si>
  <si>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</si>
  <si>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</si>
  <si>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</si>
  <si>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</si>
  <si>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</si>
  <si>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</si>
  <si>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</si>
  <si>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</si>
  <si>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</si>
  <si>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</si>
  <si>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</si>
  <si>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</si>
  <si>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</si>
  <si>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</si>
  <si>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</si>
  <si>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</si>
  <si>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</si>
  <si>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</si>
  <si>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</si>
  <si>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</si>
  <si>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</si>
  <si>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</si>
  <si>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</si>
  <si>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</si>
  <si>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</si>
  <si>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</si>
  <si>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</si>
  <si>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</si>
  <si>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</si>
  <si>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</si>
  <si>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</si>
  <si>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</si>
  <si>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</si>
  <si>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</si>
  <si>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</si>
  <si>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</si>
  <si>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</si>
  <si>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</si>
  <si>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</si>
  <si>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</si>
  <si>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</si>
  <si>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</si>
  <si>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</si>
  <si>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</si>
  <si>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</si>
  <si>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</si>
  <si>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</si>
  <si>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</si>
  <si>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</si>
  <si>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</si>
  <si>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</si>
  <si>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</si>
  <si>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</si>
  <si>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</si>
  <si>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</si>
  <si>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</si>
  <si>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</si>
  <si>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</si>
  <si>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</si>
  <si>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</si>
  <si>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</si>
  <si>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</si>
  <si>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</si>
  <si>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</si>
  <si>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</si>
  <si>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</si>
  <si>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</si>
  <si>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</si>
  <si>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</si>
  <si>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</si>
  <si>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</si>
  <si>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</si>
  <si>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</si>
  <si>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</si>
  <si>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</si>
  <si>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</si>
  <si>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</si>
  <si>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</si>
  <si>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</si>
  <si>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</si>
  <si>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</si>
  <si>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</si>
  <si>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</si>
  <si>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</si>
  <si>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</si>
  <si>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</si>
  <si>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</si>
  <si>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</si>
  <si>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</si>
  <si>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</si>
  <si>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</si>
  <si>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</si>
  <si>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</si>
  <si>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</si>
  <si>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</si>
  <si>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</si>
  <si>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</si>
  <si>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</si>
  <si>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</si>
  <si>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</si>
  <si>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</si>
  <si>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</si>
  <si>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</si>
  <si>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</si>
  <si>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</si>
  <si>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</si>
  <si>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</si>
  <si>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</si>
  <si>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</si>
  <si>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</si>
  <si>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</si>
  <si>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</si>
  <si>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</si>
  <si>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</si>
  <si>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</si>
  <si>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</si>
  <si>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</si>
  <si>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</si>
  <si>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</si>
  <si>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</si>
  <si>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</si>
  <si>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</si>
  <si>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</si>
  <si>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</si>
  <si>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</si>
  <si>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</si>
  <si>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</si>
  <si>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</si>
  <si>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</si>
  <si>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</si>
  <si>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</si>
  <si>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</si>
  <si>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</si>
  <si>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</si>
  <si>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</si>
  <si>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</si>
  <si>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</si>
  <si>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</si>
  <si>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</si>
  <si>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</si>
  <si>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</si>
  <si>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</si>
  <si>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</si>
  <si>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</si>
  <si>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</si>
  <si>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</si>
  <si>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</si>
  <si>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</si>
  <si>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</si>
  <si>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</si>
  <si>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</si>
  <si>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</si>
  <si>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</si>
  <si>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</si>
  <si>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</si>
  <si>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</si>
  <si>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</si>
  <si>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</si>
  <si>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</si>
  <si>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</si>
  <si>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</si>
  <si>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</si>
  <si>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</si>
  <si>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</si>
  <si>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</si>
  <si>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</si>
  <si>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</si>
  <si>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</si>
  <si>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</si>
  <si>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</si>
  <si>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</si>
  <si>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</si>
  <si>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</si>
  <si>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</si>
  <si>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</si>
  <si>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</si>
  <si>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</si>
  <si>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</si>
  <si>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</si>
  <si>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</si>
  <si>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</si>
  <si>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</si>
  <si>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</si>
  <si>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</si>
  <si>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</si>
  <si>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</si>
  <si>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</si>
  <si>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</si>
  <si>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</si>
  <si>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</si>
  <si>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</si>
  <si>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</si>
  <si>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</si>
  <si>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</si>
  <si>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</si>
  <si>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</si>
  <si>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</si>
  <si>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</si>
  <si>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</si>
  <si>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</si>
  <si>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</si>
  <si>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</si>
  <si>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</si>
  <si>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</si>
  <si>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</si>
  <si>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</si>
  <si>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</si>
  <si>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</si>
  <si>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</si>
  <si>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</si>
  <si>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</si>
  <si>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</si>
  <si>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</si>
  <si>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</si>
  <si>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</si>
  <si>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</si>
  <si>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</si>
  <si>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</si>
  <si>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</si>
  <si>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</si>
  <si>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</si>
  <si>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</si>
  <si>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</si>
  <si>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</si>
  <si>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</si>
  <si>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</si>
  <si>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</si>
  <si>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</si>
  <si>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</si>
  <si>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</si>
  <si>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</si>
  <si>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</si>
  <si>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</si>
  <si>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</si>
  <si>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</si>
  <si>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</si>
  <si>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</si>
  <si>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</si>
  <si>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</si>
  <si>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</si>
  <si>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</si>
  <si>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</si>
  <si>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</si>
  <si>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</si>
  <si>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</si>
  <si>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</si>
  <si>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</si>
  <si>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</si>
  <si>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</si>
  <si>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</si>
  <si>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</si>
  <si>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</si>
  <si>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</si>
  <si>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</si>
  <si>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</si>
  <si>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</si>
  <si>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</si>
  <si>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</si>
  <si>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</si>
  <si>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</si>
  <si>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</si>
  <si>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</si>
  <si>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</si>
  <si>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</si>
  <si>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</si>
  <si>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</si>
  <si>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</si>
  <si>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</si>
  <si>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</si>
  <si>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</si>
  <si>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</si>
  <si>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</si>
  <si>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</si>
  <si>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</si>
  <si>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</si>
  <si>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</si>
  <si>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</si>
  <si>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</si>
  <si>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</si>
  <si>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</si>
  <si>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</si>
  <si>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</si>
  <si>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</si>
  <si>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</si>
  <si>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</si>
  <si>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</si>
  <si>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</si>
  <si>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</si>
  <si>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</si>
  <si>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</si>
  <si>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</si>
  <si>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</si>
  <si>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</si>
  <si>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</si>
  <si>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</si>
  <si>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</si>
  <si>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</si>
  <si>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</si>
  <si>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</si>
  <si>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</si>
  <si>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</si>
  <si>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</si>
  <si>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</si>
  <si>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</si>
  <si>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</si>
  <si>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</si>
  <si>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</si>
  <si>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</si>
  <si>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</si>
  <si>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</si>
  <si>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</si>
  <si>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</si>
  <si>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</si>
  <si>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</si>
  <si>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</si>
  <si>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</si>
  <si>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</si>
  <si>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</si>
  <si>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</si>
  <si>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</si>
  <si>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</si>
  <si>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</si>
  <si>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</si>
  <si>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</si>
  <si>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</si>
  <si>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</si>
  <si>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</si>
  <si>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</si>
  <si>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</si>
  <si>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</si>
  <si>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</si>
  <si>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</si>
  <si>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</si>
  <si>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</si>
  <si>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</si>
  <si>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</si>
  <si>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</si>
  <si>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</si>
  <si>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</si>
  <si>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</si>
  <si>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</si>
  <si>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</si>
  <si>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</si>
  <si>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</si>
  <si>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</si>
  <si>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</si>
  <si>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</si>
  <si>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</si>
  <si>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</si>
  <si>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</si>
  <si>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</si>
  <si>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</si>
  <si>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</si>
  <si>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</si>
  <si>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</si>
  <si>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</si>
  <si>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</si>
  <si>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</si>
  <si>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</si>
  <si>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</si>
  <si>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</si>
  <si>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</si>
  <si>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</si>
  <si>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</si>
  <si>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</si>
  <si>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</si>
  <si>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</si>
  <si>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</si>
  <si>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</si>
  <si>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</si>
  <si>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</si>
  <si>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</si>
  <si>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</si>
  <si>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</si>
  <si>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</si>
  <si>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</si>
  <si>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</si>
  <si>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</si>
  <si>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</si>
  <si>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</si>
  <si>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</si>
  <si>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</si>
  <si>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</si>
  <si>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</si>
  <si>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</si>
  <si>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</si>
  <si>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</si>
  <si>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</si>
  <si>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</si>
  <si>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</si>
  <si>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</si>
  <si>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</si>
  <si>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</si>
  <si>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</si>
  <si>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</si>
  <si>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</si>
  <si>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</si>
  <si>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</si>
  <si>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</si>
  <si>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</si>
  <si>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</si>
  <si>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</si>
  <si>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</si>
  <si>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</si>
  <si>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</si>
  <si>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</si>
  <si>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</si>
  <si>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</si>
  <si>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</si>
  <si>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</si>
  <si>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</si>
  <si>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</si>
  <si>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</si>
  <si>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</si>
  <si>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</si>
  <si>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</si>
  <si>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</si>
  <si>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</si>
  <si>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</si>
  <si>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</si>
  <si>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</si>
  <si>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</si>
  <si>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</si>
  <si>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</si>
  <si>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</si>
  <si>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</si>
  <si>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</si>
  <si>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</si>
  <si>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</si>
  <si>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</si>
  <si>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</si>
  <si>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</si>
  <si>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</si>
  <si>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</si>
  <si>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</si>
  <si>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</si>
  <si>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</si>
  <si>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</si>
  <si>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</si>
  <si>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</si>
  <si>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</si>
  <si>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</si>
  <si>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</si>
  <si>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</si>
  <si>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</si>
  <si>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</si>
  <si>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</si>
  <si>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</si>
  <si>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</si>
  <si>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</si>
  <si>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</si>
  <si>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</si>
  <si>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</si>
  <si>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</si>
  <si>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</si>
  <si>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</si>
  <si>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</si>
  <si>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</si>
  <si>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</si>
  <si>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</si>
  <si>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</si>
  <si>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</si>
  <si>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</si>
  <si>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</si>
  <si>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</si>
  <si>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</si>
  <si>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</si>
  <si>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</si>
  <si>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</si>
  <si>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</si>
  <si>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</si>
  <si>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</si>
  <si>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</si>
  <si>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</si>
  <si>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</si>
  <si>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</si>
  <si>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</si>
  <si>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</si>
  <si>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</si>
  <si>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</si>
  <si>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</si>
  <si>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</si>
  <si>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</si>
  <si>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</si>
  <si>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</si>
  <si>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</si>
  <si>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</si>
  <si>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</si>
  <si>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</si>
  <si>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</si>
  <si>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</si>
  <si>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</si>
  <si>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</si>
  <si>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</si>
  <si>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</si>
  <si>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</si>
  <si>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</si>
  <si>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</si>
  <si>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</si>
  <si>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</si>
  <si>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</si>
  <si>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</si>
  <si>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</si>
  <si>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</si>
  <si>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</si>
  <si>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</si>
  <si>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</si>
  <si>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</si>
  <si>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</si>
  <si>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</si>
  <si>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</si>
  <si>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</si>
  <si>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</si>
  <si>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</si>
  <si>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</si>
  <si>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</si>
  <si>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</si>
  <si>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</si>
  <si>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</si>
  <si>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</si>
  <si>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</si>
  <si>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</si>
  <si>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</si>
  <si>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</si>
  <si>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</si>
  <si>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</si>
  <si>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</si>
  <si>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</si>
  <si>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</si>
  <si>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</si>
  <si>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</si>
  <si>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</si>
  <si>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</si>
  <si>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</si>
  <si>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</si>
  <si>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</si>
  <si>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</si>
  <si>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</si>
  <si>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</si>
  <si>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</si>
  <si>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</si>
  <si>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</si>
  <si>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</si>
  <si>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</si>
  <si>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</si>
  <si>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</si>
  <si>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</si>
  <si>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</si>
  <si>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</si>
  <si>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</si>
  <si>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</si>
  <si>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</si>
  <si>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</si>
  <si>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</si>
  <si>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</si>
  <si>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</si>
  <si>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</si>
  <si>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</si>
  <si>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</si>
  <si>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</si>
  <si>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</si>
  <si>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</si>
  <si>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</si>
  <si>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</si>
  <si>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</si>
  <si>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</si>
  <si>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</si>
  <si>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</si>
  <si>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</si>
  <si>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</si>
  <si>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</si>
  <si>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</si>
  <si>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</si>
  <si>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</si>
  <si>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</si>
  <si>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</si>
  <si>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</si>
  <si>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</si>
  <si>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</si>
  <si>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</si>
  <si>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</si>
  <si>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</si>
  <si>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</si>
  <si>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</si>
  <si>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</si>
  <si>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</si>
  <si>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</si>
  <si>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</si>
  <si>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</si>
  <si>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</si>
  <si>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</si>
  <si>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</si>
  <si>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</si>
  <si>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</si>
  <si>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</si>
  <si>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</si>
  <si>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</si>
  <si>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</si>
  <si>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</si>
  <si>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</si>
  <si>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</si>
  <si>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</si>
  <si>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</si>
  <si>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</si>
  <si>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</si>
  <si>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</si>
  <si>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</si>
  <si>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</si>
  <si>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</si>
  <si>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</si>
  <si>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</si>
  <si>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</si>
  <si>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</si>
  <si>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</si>
  <si>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</si>
  <si>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</si>
  <si>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</si>
  <si>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</si>
  <si>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</si>
  <si>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</si>
  <si>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</si>
  <si>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</si>
  <si>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</si>
  <si>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</si>
  <si>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</si>
  <si>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</si>
  <si>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</si>
  <si>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</si>
  <si>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</si>
  <si>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</si>
  <si>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</si>
  <si>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</si>
  <si>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</si>
  <si>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</si>
  <si>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</si>
  <si>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</si>
  <si>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</si>
  <si>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</si>
  <si>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</si>
  <si>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</si>
  <si>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</si>
  <si>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</si>
  <si>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</si>
  <si>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</si>
  <si>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</si>
  <si>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</si>
  <si>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</si>
  <si>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</si>
  <si>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</si>
  <si>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</si>
  <si>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</si>
  <si>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</si>
  <si>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</si>
  <si>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</si>
  <si>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</si>
  <si>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</si>
  <si>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</si>
  <si>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</si>
  <si>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</si>
  <si>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</si>
  <si>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</si>
  <si>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</si>
  <si>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</si>
  <si>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</si>
  <si>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</si>
  <si>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</si>
  <si>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</si>
  <si>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</si>
  <si>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</si>
  <si>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</si>
  <si>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</si>
  <si>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</si>
  <si>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</si>
  <si>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</si>
  <si>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</si>
  <si>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</si>
  <si>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</si>
  <si>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</si>
  <si>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</si>
  <si>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</si>
  <si>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</si>
  <si>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</si>
  <si>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</si>
  <si>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</si>
  <si>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</si>
  <si>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</si>
  <si>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</si>
  <si>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</si>
  <si>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</si>
  <si>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</si>
  <si>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</si>
  <si>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</si>
  <si>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</si>
  <si>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</si>
  <si>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</si>
  <si>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</si>
  <si>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</si>
  <si>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</si>
  <si>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</si>
  <si>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</si>
  <si>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</si>
  <si>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</si>
  <si>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</si>
  <si>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</si>
  <si>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</si>
  <si>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</si>
  <si>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</si>
  <si>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</si>
  <si>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</si>
  <si>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</si>
  <si>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</si>
  <si>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</si>
  <si>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</si>
  <si>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</si>
  <si>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</si>
  <si>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</si>
  <si>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</si>
  <si>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</si>
  <si>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</si>
  <si>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</si>
  <si>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</si>
  <si>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</si>
  <si>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</si>
  <si>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</si>
  <si>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</si>
  <si>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</si>
  <si>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</si>
  <si>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</si>
  <si>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</si>
  <si>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</si>
  <si>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</si>
  <si>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</si>
  <si>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</si>
  <si>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</si>
  <si>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</si>
  <si>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</si>
  <si>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</si>
  <si>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</si>
  <si>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</si>
  <si>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</si>
  <si>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</si>
  <si>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</si>
  <si>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</si>
  <si>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</si>
  <si>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</si>
  <si>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</si>
  <si>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</si>
  <si>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</si>
  <si>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</si>
  <si>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</si>
  <si>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</si>
  <si>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</si>
  <si>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</si>
  <si>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</si>
  <si>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</si>
  <si>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</si>
  <si>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</si>
  <si>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</si>
  <si>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</si>
  <si>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</si>
  <si>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</si>
  <si>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</si>
  <si>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</si>
  <si>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</si>
  <si>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</si>
  <si>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</si>
  <si>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</si>
  <si>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</si>
  <si>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</si>
  <si>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</si>
  <si>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</si>
  <si>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</si>
  <si>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</si>
  <si>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</si>
  <si>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</si>
  <si>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</si>
  <si>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</si>
  <si>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</si>
  <si>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</si>
  <si>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</si>
  <si>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</si>
  <si>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</si>
  <si>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</si>
  <si>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</si>
  <si>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</si>
  <si>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</si>
  <si>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</si>
  <si>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</si>
  <si>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</si>
  <si>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</si>
  <si>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</si>
  <si>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</si>
  <si>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</si>
  <si>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</si>
  <si>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</si>
  <si>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</si>
  <si>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</si>
  <si>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</si>
  <si>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</si>
  <si>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</si>
  <si>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</si>
  <si>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</si>
  <si>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</si>
  <si>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</si>
  <si>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</si>
  <si>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</si>
  <si>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</si>
  <si>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</si>
  <si>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</si>
  <si>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</si>
  <si>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</si>
  <si>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</si>
  <si>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</si>
  <si>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</si>
  <si>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</si>
  <si>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</si>
  <si>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</si>
  <si>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</si>
  <si>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</si>
  <si>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</si>
  <si>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</si>
  <si>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</si>
  <si>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</si>
  <si>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</si>
  <si>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</si>
  <si>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</si>
  <si>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</si>
  <si>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</si>
  <si>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</si>
  <si>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</si>
  <si>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</si>
  <si>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</si>
  <si>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</si>
  <si>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</si>
  <si>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</si>
  <si>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</si>
  <si>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</si>
  <si>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</si>
  <si>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</si>
  <si>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</si>
  <si>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</si>
  <si>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</si>
  <si>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</si>
  <si>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</si>
  <si>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</si>
  <si>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</si>
  <si>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</si>
  <si>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</si>
  <si>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</si>
  <si>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</si>
  <si>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</si>
  <si>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</si>
  <si>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</si>
  <si>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</si>
  <si>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</si>
  <si>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</si>
  <si>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</si>
  <si>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</si>
  <si>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</si>
  <si>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</si>
  <si>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</si>
  <si>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</si>
  <si>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</si>
  <si>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</si>
  <si>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</si>
  <si>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</si>
  <si>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</si>
  <si>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</si>
  <si>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</si>
  <si>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</si>
  <si>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</si>
  <si>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</si>
  <si>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</si>
  <si>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</si>
  <si>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</si>
  <si>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</si>
  <si>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</si>
  <si>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</si>
  <si>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</si>
  <si>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</si>
  <si>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</si>
  <si>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</si>
  <si>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</si>
  <si>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</si>
  <si>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</si>
  <si>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</si>
  <si>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</si>
  <si>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</si>
  <si>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</si>
  <si>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</si>
  <si>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</si>
  <si>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</si>
  <si>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</si>
  <si>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</si>
  <si>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</si>
  <si>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</si>
  <si>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</si>
  <si>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</si>
  <si>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</si>
  <si>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</si>
  <si>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</si>
  <si>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</si>
  <si>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</si>
  <si>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</si>
  <si>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</si>
  <si>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</si>
  <si>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</si>
  <si>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</si>
  <si>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</si>
  <si>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</si>
  <si>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</si>
  <si>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</si>
  <si>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</si>
  <si>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</si>
  <si>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</si>
  <si>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</si>
  <si>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</si>
  <si>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</si>
  <si>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</si>
  <si>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</si>
  <si>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</si>
  <si>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</si>
  <si>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</si>
  <si>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</si>
  <si>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</si>
  <si>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</si>
  <si>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</si>
  <si>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</si>
  <si>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</si>
  <si>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</si>
  <si>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</si>
  <si>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</si>
  <si>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</si>
  <si>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</si>
  <si>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</si>
  <si>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</si>
  <si>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</si>
  <si>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</si>
  <si>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</si>
  <si>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</si>
  <si>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</si>
  <si>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</si>
  <si>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</si>
  <si>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</si>
  <si>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</si>
  <si>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</si>
  <si>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</si>
  <si>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</si>
  <si>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</si>
  <si>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</si>
  <si>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</si>
  <si>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</si>
  <si>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</si>
  <si>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</si>
  <si>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</si>
  <si>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</si>
  <si>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</si>
  <si>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</si>
  <si>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</si>
  <si>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</si>
  <si>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</si>
  <si>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</si>
  <si>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</si>
  <si>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</si>
  <si>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</si>
  <si>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</si>
  <si>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</si>
  <si>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</si>
  <si>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</si>
  <si>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</si>
  <si>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</si>
  <si>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</si>
  <si>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</si>
  <si>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</si>
  <si>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</si>
  <si>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</si>
  <si>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</si>
  <si>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</si>
  <si>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</si>
  <si>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</si>
  <si>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</si>
  <si>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</si>
  <si>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</si>
  <si>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</si>
  <si>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</si>
  <si>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</si>
  <si>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</si>
  <si>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</si>
  <si>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</si>
  <si>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</si>
  <si>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</si>
  <si>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</si>
  <si>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</si>
  <si>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</si>
  <si>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</si>
  <si>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</si>
  <si>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</si>
  <si>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</si>
  <si>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</si>
  <si>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</si>
  <si>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</si>
  <si>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</si>
  <si>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</si>
  <si>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</si>
  <si>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</si>
  <si>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</si>
  <si>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</si>
  <si>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</si>
  <si>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</si>
  <si>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</si>
  <si>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</si>
  <si>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</si>
  <si>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</si>
  <si>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</si>
  <si>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</si>
  <si>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</si>
  <si>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</si>
  <si>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</si>
  <si>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</si>
  <si>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</si>
  <si>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</si>
  <si>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</si>
  <si>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</si>
  <si>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</si>
  <si>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</si>
  <si>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</si>
  <si>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</si>
  <si>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</si>
  <si>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</si>
  <si>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</si>
  <si>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</si>
  <si>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</si>
  <si>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</si>
  <si>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</si>
  <si>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</si>
  <si>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</si>
  <si>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</si>
  <si>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</si>
  <si>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</si>
  <si>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</si>
  <si>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</si>
  <si>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</si>
  <si>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</si>
  <si>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</si>
  <si>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</si>
  <si>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</si>
  <si>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</si>
  <si>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</si>
  <si>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</si>
  <si>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</si>
  <si>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</si>
  <si>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</si>
  <si>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</si>
  <si>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</si>
  <si>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</si>
  <si>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</si>
  <si>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</si>
  <si>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</si>
  <si>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</si>
  <si>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</si>
  <si>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</si>
  <si>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</si>
  <si>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</si>
  <si>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</si>
  <si>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</si>
  <si>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</si>
  <si>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</si>
  <si>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</si>
  <si>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</si>
  <si>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</si>
  <si>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</si>
  <si>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</si>
  <si>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</si>
  <si>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</si>
  <si>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</si>
  <si>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</si>
  <si>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</si>
  <si>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</si>
  <si>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</si>
  <si>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</si>
  <si>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</si>
  <si>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</si>
  <si>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</si>
  <si>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</si>
  <si>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</si>
  <si>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</si>
  <si>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</si>
  <si>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</si>
  <si>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</si>
  <si>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</si>
  <si>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</si>
  <si>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</si>
  <si>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</si>
  <si>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</si>
  <si>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</si>
  <si>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</si>
  <si>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</si>
  <si>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</si>
  <si>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</si>
  <si>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</si>
  <si>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</si>
  <si>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</si>
  <si>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</si>
  <si>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</si>
  <si>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</si>
  <si>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</si>
  <si>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</si>
  <si>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</si>
  <si>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</si>
  <si>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</si>
  <si>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</si>
  <si>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</si>
  <si>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</si>
  <si>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</si>
  <si>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</si>
  <si>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</si>
  <si>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</si>
  <si>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</si>
  <si>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</si>
  <si>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</si>
  <si>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</si>
  <si>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</si>
  <si>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</si>
  <si>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</si>
  <si>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</si>
  <si>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</si>
  <si>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</si>
  <si>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</si>
  <si>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</si>
  <si>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</si>
  <si>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</si>
  <si>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</si>
  <si>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</si>
  <si>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</si>
  <si>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</si>
  <si>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</si>
  <si>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</si>
  <si>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</si>
  <si>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</si>
  <si>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</si>
  <si>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</si>
  <si>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</si>
  <si>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</si>
  <si>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</si>
  <si>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</si>
  <si>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</si>
  <si>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</si>
  <si>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</si>
  <si>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</si>
  <si>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</si>
  <si>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</si>
  <si>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</si>
  <si>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</si>
  <si>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</si>
  <si>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</si>
  <si>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</si>
  <si>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</si>
  <si>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</si>
  <si>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</si>
  <si>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</si>
  <si>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</si>
  <si>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</si>
  <si>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</si>
  <si>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</si>
  <si>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</si>
  <si>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</si>
  <si>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</si>
  <si>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</si>
  <si>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</si>
  <si>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</si>
  <si>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</si>
  <si>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</si>
  <si>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</si>
  <si>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</si>
  <si>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</si>
  <si>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</si>
  <si>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</si>
  <si>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</si>
  <si>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</si>
  <si>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</si>
  <si>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</si>
  <si>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</si>
  <si>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</si>
  <si>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</si>
  <si>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</si>
  <si>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</si>
  <si>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</si>
  <si>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</si>
  <si>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</si>
  <si>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</si>
  <si>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</si>
  <si>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</si>
  <si>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</si>
  <si>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</si>
  <si>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</si>
  <si>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</si>
  <si>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</si>
  <si>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</si>
  <si>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</si>
  <si>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</si>
  <si>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</si>
  <si>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</si>
  <si>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</si>
  <si>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</si>
  <si>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</si>
  <si>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</si>
  <si>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</si>
  <si>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</si>
  <si>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</si>
  <si>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</si>
  <si>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</si>
  <si>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</si>
  <si>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</si>
  <si>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</si>
  <si>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</si>
  <si>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</si>
  <si>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</si>
  <si>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</si>
  <si>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</si>
  <si>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</si>
  <si>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</si>
  <si>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</si>
  <si>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</si>
  <si>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</si>
  <si>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</si>
  <si>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</si>
  <si>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</si>
  <si>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</si>
  <si>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</si>
  <si>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</si>
  <si>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</si>
  <si>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</si>
  <si>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</si>
  <si>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</si>
  <si>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</si>
  <si>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</si>
  <si>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</si>
  <si>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</si>
  <si>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</si>
  <si>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</si>
  <si>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</si>
  <si>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</si>
  <si>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</si>
  <si>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</si>
  <si>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</si>
  <si>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</si>
  <si>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</si>
  <si>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</si>
  <si>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</si>
  <si>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</si>
  <si>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</si>
  <si>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</si>
  <si>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</si>
  <si>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</si>
  <si>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</si>
  <si>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</si>
  <si>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</si>
  <si>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</si>
  <si>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</si>
  <si>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</si>
  <si>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</si>
  <si>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</si>
  <si>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</si>
  <si>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</si>
  <si>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</si>
  <si>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</si>
  <si>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</si>
  <si>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</si>
  <si>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</si>
  <si>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</si>
  <si>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</si>
  <si>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</si>
  <si>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</si>
  <si>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</si>
  <si>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</si>
  <si>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</si>
  <si>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</si>
  <si>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</si>
  <si>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</si>
  <si>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</si>
  <si>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</si>
  <si>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</si>
  <si>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</si>
  <si>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</si>
  <si>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</si>
  <si>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</si>
  <si>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</si>
  <si>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</si>
  <si>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</si>
  <si>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</si>
  <si>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</si>
  <si>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</si>
  <si>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</si>
  <si>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</si>
  <si>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</si>
  <si>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</si>
  <si>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</si>
  <si>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</si>
  <si>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</si>
  <si>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</si>
  <si>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</si>
  <si>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</si>
  <si>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</si>
  <si>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</si>
  <si>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</si>
  <si>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</si>
  <si>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</si>
  <si>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</si>
  <si>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</si>
  <si>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</si>
  <si>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</si>
  <si>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</si>
  <si>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</si>
  <si>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</si>
  <si>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</si>
  <si>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</si>
  <si>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</si>
  <si>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</si>
  <si>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</si>
  <si>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</si>
  <si>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</si>
  <si>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</si>
  <si>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</si>
  <si>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</si>
  <si>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</si>
  <si>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</si>
  <si>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</si>
  <si>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</si>
  <si>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</si>
  <si>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</si>
  <si>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</si>
  <si>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</si>
  <si>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</si>
  <si>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</si>
  <si>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</si>
  <si>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</si>
  <si>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</si>
  <si>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</si>
  <si>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</si>
  <si>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</si>
  <si>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</si>
  <si>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</si>
  <si>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</si>
  <si>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</si>
  <si>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</si>
  <si>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</si>
  <si>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</si>
  <si>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</si>
  <si>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</si>
  <si>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</si>
  <si>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</si>
  <si>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</si>
  <si>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</si>
  <si>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</si>
  <si>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</si>
  <si>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</si>
  <si>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</si>
  <si>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</si>
  <si>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</si>
  <si>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</si>
  <si>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</si>
  <si>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</si>
  <si>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</si>
  <si>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</si>
  <si>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</si>
  <si>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</si>
  <si>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</si>
  <si>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</si>
  <si>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</si>
  <si>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</si>
  <si>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</si>
  <si>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</si>
  <si>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</si>
  <si>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</si>
  <si>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</si>
  <si>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</si>
  <si>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</si>
  <si>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</si>
  <si>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</si>
  <si>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</si>
  <si>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</si>
  <si>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</si>
  <si>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</si>
  <si>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</si>
  <si>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</si>
  <si>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</si>
  <si>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</si>
  <si>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</si>
  <si>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</si>
  <si>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</si>
  <si>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</si>
  <si>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</si>
  <si>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</si>
  <si>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</si>
  <si>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</si>
  <si>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</si>
  <si>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</si>
  <si>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</si>
  <si>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</si>
  <si>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</si>
  <si>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</si>
  <si>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</si>
  <si>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</si>
  <si>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</si>
  <si>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</si>
  <si>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</si>
  <si>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</si>
  <si>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</si>
  <si>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</si>
  <si>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</si>
  <si>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</si>
  <si>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</si>
  <si>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</si>
  <si>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</si>
  <si>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</si>
  <si>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</si>
  <si>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</si>
  <si>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</si>
  <si>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</si>
  <si>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</si>
  <si>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</si>
  <si>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</si>
  <si>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</si>
  <si>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</si>
  <si>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</si>
  <si>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</si>
  <si>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</si>
  <si>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</si>
  <si>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</si>
  <si>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</si>
  <si>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</si>
  <si>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</si>
  <si>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</si>
  <si>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</si>
  <si>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</si>
  <si>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</si>
  <si>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</si>
  <si>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</si>
  <si>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</si>
  <si>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</si>
  <si>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</si>
  <si>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</si>
  <si>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</si>
  <si>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</si>
  <si>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</si>
  <si>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</si>
  <si>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</si>
  <si>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</si>
  <si>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</si>
  <si>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</si>
  <si>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</si>
  <si>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</si>
  <si>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</si>
  <si>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</si>
  <si>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</si>
  <si>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</si>
  <si>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</si>
  <si>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</si>
  <si>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</si>
  <si>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</si>
  <si>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</si>
  <si>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</si>
  <si>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</si>
  <si>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</si>
  <si>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</si>
  <si>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</si>
  <si>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</si>
  <si>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</si>
  <si>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</si>
  <si>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</si>
  <si>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</si>
  <si>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</si>
  <si>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</si>
  <si>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</si>
  <si>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</si>
  <si>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</si>
  <si>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</si>
  <si>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</si>
  <si>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</si>
  <si>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</si>
  <si>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</si>
  <si>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</si>
  <si>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</si>
  <si>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</si>
  <si>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</si>
  <si>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</si>
  <si>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</si>
  <si>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</si>
  <si>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</si>
  <si>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</si>
  <si>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</si>
  <si>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</si>
  <si>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</si>
  <si>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</si>
  <si>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</si>
  <si>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</si>
  <si>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</si>
  <si>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</si>
  <si>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</si>
  <si>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</si>
  <si>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</si>
  <si>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</si>
  <si>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</si>
  <si>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</si>
  <si>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</si>
  <si>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</si>
  <si>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</si>
  <si>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</si>
  <si>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</si>
  <si>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</si>
  <si>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</si>
  <si>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</si>
  <si>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</si>
  <si>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</si>
  <si>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</si>
  <si>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</si>
  <si>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</si>
  <si>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</si>
  <si>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</si>
  <si>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</si>
  <si>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</si>
  <si>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</si>
  <si>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</si>
  <si>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</si>
  <si>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</si>
  <si>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</si>
  <si>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</si>
  <si>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</si>
  <si>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</si>
  <si>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</si>
  <si>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</si>
  <si>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</si>
  <si>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</si>
  <si>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</si>
  <si>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</si>
  <si>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</si>
  <si>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</si>
  <si>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</si>
  <si>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</si>
  <si>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</si>
  <si>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</si>
  <si>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</si>
  <si>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</si>
  <si>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</si>
  <si>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</si>
  <si>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</si>
  <si>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</si>
  <si>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</si>
  <si>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</si>
  <si>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</si>
  <si>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</si>
  <si>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</si>
  <si>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</si>
  <si>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</si>
  <si>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</si>
  <si>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</si>
  <si>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</si>
  <si>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</si>
  <si>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</si>
  <si>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</si>
  <si>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</si>
  <si>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</si>
  <si>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</si>
  <si>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</si>
  <si>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</si>
  <si>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</si>
  <si>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</si>
  <si>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</si>
  <si>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</si>
  <si>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</si>
  <si>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</si>
  <si>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</si>
  <si>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</si>
  <si>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</si>
  <si>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</si>
  <si>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</si>
  <si>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</si>
  <si>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</si>
  <si>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</si>
  <si>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</si>
  <si>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</si>
  <si>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</si>
  <si>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</si>
  <si>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</si>
  <si>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</si>
  <si>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</si>
  <si>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</si>
  <si>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</si>
  <si>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</si>
  <si>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</si>
  <si>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</si>
  <si>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</si>
  <si>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</si>
  <si>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</si>
  <si>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</si>
  <si>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</si>
  <si>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</si>
  <si>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</si>
  <si>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</si>
  <si>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</si>
  <si>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</si>
  <si>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</si>
  <si>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</si>
  <si>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</si>
  <si>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</si>
  <si>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</si>
  <si>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</si>
  <si>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</si>
  <si>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</si>
  <si>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</si>
  <si>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</si>
  <si>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</si>
  <si>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</si>
  <si>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</si>
  <si>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</si>
  <si>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</si>
  <si>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</si>
  <si>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</si>
  <si>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</si>
  <si>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</si>
  <si>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</si>
  <si>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</si>
  <si>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</si>
  <si>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</si>
  <si>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</si>
  <si>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</si>
  <si>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</si>
  <si>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</si>
  <si>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</si>
  <si>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</si>
  <si>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</si>
  <si>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</si>
  <si>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</si>
  <si>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</si>
  <si>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</si>
  <si>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</si>
  <si>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</si>
  <si>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</si>
  <si>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</si>
  <si>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</si>
  <si>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</si>
  <si>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</si>
  <si>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</si>
  <si>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</si>
  <si>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</si>
  <si>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</si>
  <si>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</si>
  <si>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</si>
  <si>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</si>
  <si>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</si>
  <si>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</si>
  <si>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</si>
  <si>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</si>
  <si>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</si>
  <si>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</si>
  <si>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</si>
  <si>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</si>
  <si>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</si>
  <si>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</si>
  <si>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</si>
  <si>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</si>
  <si>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</si>
  <si>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</si>
  <si>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</si>
  <si>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</si>
  <si>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</si>
  <si>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</si>
  <si>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</si>
  <si>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</si>
  <si>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</si>
  <si>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</si>
  <si>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</si>
  <si>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</si>
  <si>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</si>
  <si>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</si>
  <si>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</si>
  <si>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</si>
  <si>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</si>
  <si>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</si>
  <si>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</si>
  <si>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</si>
  <si>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</si>
  <si>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</si>
  <si>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</si>
  <si>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</si>
  <si>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</si>
  <si>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</si>
  <si>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</si>
  <si>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</si>
  <si>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</si>
  <si>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</si>
  <si>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</si>
  <si>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</si>
  <si>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</si>
  <si>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</si>
  <si>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</si>
  <si>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</si>
  <si>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</si>
  <si>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</si>
  <si>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</si>
  <si>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</si>
  <si>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</si>
  <si>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</si>
  <si>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</si>
  <si>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</si>
  <si>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</si>
  <si>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</si>
  <si>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</si>
  <si>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</si>
  <si>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</si>
  <si>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</si>
  <si>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</si>
  <si>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</si>
  <si>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</si>
  <si>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</si>
  <si>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</si>
  <si>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</si>
  <si>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</si>
  <si>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</si>
  <si>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</si>
  <si>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</si>
  <si>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</si>
  <si>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</si>
  <si>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</si>
  <si>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</si>
  <si>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</si>
  <si>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</si>
  <si>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</si>
  <si>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</si>
  <si>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</si>
  <si>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</si>
  <si>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</si>
  <si>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</si>
  <si>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</si>
  <si>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</si>
  <si>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</si>
  <si>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</si>
  <si>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</si>
  <si>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</si>
  <si>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</si>
  <si>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</si>
  <si>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</si>
  <si>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</si>
  <si>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</si>
  <si>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</si>
  <si>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</si>
  <si>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</si>
  <si>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</si>
  <si>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</si>
  <si>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</si>
  <si>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</si>
  <si>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</si>
  <si>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</si>
  <si>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</si>
  <si>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</si>
  <si>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</si>
  <si>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</si>
  <si>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</si>
  <si>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</si>
  <si>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</si>
  <si>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</si>
  <si>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</si>
  <si>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</si>
  <si>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</si>
  <si>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</si>
  <si>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</si>
  <si>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</si>
  <si>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</si>
  <si>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</si>
  <si>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</si>
  <si>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</si>
  <si>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</si>
  <si>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</si>
  <si>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</si>
  <si>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</si>
  <si>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</si>
  <si>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</si>
  <si>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</si>
  <si>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</si>
  <si>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</si>
  <si>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</si>
  <si>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</si>
  <si>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</si>
  <si>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</si>
  <si>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</si>
  <si>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</si>
  <si>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</si>
  <si>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</si>
  <si>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</si>
  <si>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</si>
  <si>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</si>
  <si>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</si>
  <si>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</si>
  <si>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</si>
  <si>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</si>
  <si>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</si>
  <si>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</si>
  <si>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</si>
  <si>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</si>
  <si>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</si>
  <si>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</si>
  <si>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</si>
  <si>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</si>
  <si>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</si>
  <si>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</si>
  <si>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</si>
  <si>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</si>
  <si>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</si>
  <si>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</si>
  <si>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</si>
  <si>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</si>
  <si>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</si>
  <si>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</si>
  <si>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</si>
  <si>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</si>
  <si>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</si>
  <si>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</si>
  <si>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</si>
  <si>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</si>
  <si>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</si>
  <si>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</si>
  <si>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</si>
  <si>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</si>
  <si>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</si>
  <si>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</si>
  <si>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</si>
  <si>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</si>
  <si>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</si>
  <si>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</si>
  <si>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</si>
  <si>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</si>
  <si>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</si>
  <si>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</si>
  <si>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</si>
  <si>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</si>
  <si>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</si>
  <si>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</si>
  <si>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</si>
  <si>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</si>
  <si>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</si>
  <si>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</si>
  <si>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</si>
  <si>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</si>
  <si>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</si>
  <si>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</si>
  <si>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</si>
  <si>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</si>
  <si>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</si>
  <si>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</si>
  <si>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</si>
  <si>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</si>
  <si>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</si>
  <si>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</si>
  <si>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</si>
  <si>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</si>
  <si>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</si>
  <si>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</si>
  <si>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</si>
  <si>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</si>
  <si>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</si>
  <si>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</si>
  <si>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</si>
  <si>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</si>
  <si>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</si>
  <si>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</si>
  <si>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</si>
  <si>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</si>
  <si>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</si>
  <si>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</si>
  <si>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</si>
  <si>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</si>
  <si>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</si>
  <si>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</si>
  <si>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</si>
  <si>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</si>
  <si>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</si>
  <si>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</si>
  <si>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</si>
  <si>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</si>
  <si>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</si>
  <si>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</si>
  <si>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</si>
  <si>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</si>
  <si>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</si>
  <si>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</si>
  <si>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</si>
  <si>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</si>
  <si>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</si>
  <si>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</si>
  <si>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</si>
  <si>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</si>
  <si>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</si>
  <si>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</si>
  <si>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</si>
  <si>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</si>
  <si>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</si>
  <si>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</si>
  <si>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</si>
  <si>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</si>
  <si>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</si>
  <si>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</si>
  <si>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</si>
  <si>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</si>
  <si>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</si>
  <si>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</si>
  <si>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</si>
  <si>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</si>
  <si>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</si>
  <si>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</si>
  <si>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</si>
  <si>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</si>
  <si>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</si>
  <si>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</si>
  <si>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</si>
  <si>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</si>
  <si>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</si>
  <si>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</si>
  <si>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</si>
  <si>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</si>
  <si>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</si>
  <si>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</si>
  <si>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</si>
  <si>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</si>
  <si>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</si>
  <si>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</si>
  <si>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</si>
  <si>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</si>
  <si>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</si>
  <si>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</si>
  <si>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</si>
  <si>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</si>
  <si>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</si>
  <si>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</si>
  <si>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</si>
  <si>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</si>
  <si>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</si>
  <si>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</si>
  <si>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</si>
  <si>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</si>
  <si>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</si>
  <si>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</si>
  <si>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</si>
  <si>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</si>
  <si>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</si>
  <si>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</si>
  <si>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</si>
  <si>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</si>
  <si>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</si>
  <si>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</si>
  <si>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</si>
  <si>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</si>
  <si>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</si>
  <si>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</si>
  <si>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</si>
  <si>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</si>
  <si>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</si>
  <si>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</si>
  <si>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</si>
  <si>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</si>
  <si>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</si>
  <si>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</si>
  <si>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</si>
  <si>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</si>
  <si>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</si>
  <si>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</si>
  <si>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</si>
  <si>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</si>
  <si>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</si>
  <si>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</si>
  <si>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</si>
  <si>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</si>
  <si>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</si>
  <si>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</si>
  <si>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</si>
  <si>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</si>
  <si>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</si>
  <si>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</si>
  <si>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</si>
  <si>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</si>
  <si>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</si>
  <si>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</si>
  <si>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</si>
  <si>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</si>
  <si>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</si>
  <si>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</si>
  <si>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</si>
  <si>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</si>
  <si>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</si>
  <si>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</si>
  <si>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</si>
  <si>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</si>
  <si>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</si>
  <si>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</si>
  <si>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</si>
  <si>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</si>
  <si>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</si>
  <si>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</si>
  <si>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</si>
  <si>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</si>
  <si>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</si>
  <si>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</si>
  <si>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</si>
  <si>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</si>
  <si>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</si>
  <si>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</si>
  <si>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</si>
  <si>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</si>
  <si>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</si>
  <si>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</si>
  <si>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</si>
  <si>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</si>
  <si>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</si>
  <si>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</si>
  <si>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</si>
  <si>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</si>
  <si>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</si>
  <si>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</si>
  <si>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</si>
  <si>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</si>
  <si>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</si>
  <si>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</si>
  <si>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</si>
  <si>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</si>
  <si>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</si>
  <si>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</si>
  <si>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</si>
  <si>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</si>
  <si>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</si>
  <si>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</si>
  <si>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</si>
  <si>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</si>
  <si>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</si>
  <si>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</si>
  <si>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</si>
  <si>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</si>
  <si>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</si>
  <si>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</si>
  <si>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</si>
  <si>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</si>
  <si>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</si>
  <si>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</si>
  <si>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</si>
  <si>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</si>
  <si>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</si>
  <si>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</si>
  <si>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</si>
  <si>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</si>
  <si>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</si>
  <si>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</si>
  <si>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</si>
  <si>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</si>
  <si>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</si>
  <si>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</si>
  <si>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</si>
  <si>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</si>
  <si>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</si>
  <si>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</si>
  <si>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</si>
  <si>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</si>
  <si>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</si>
  <si>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</si>
  <si>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</si>
  <si>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</si>
  <si>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</si>
  <si>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</si>
  <si>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</si>
  <si>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</si>
  <si>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</si>
  <si>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</si>
  <si>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</si>
  <si>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</si>
  <si>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</si>
  <si>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</si>
  <si>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</si>
  <si>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</si>
  <si>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</si>
  <si>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</si>
  <si>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</si>
  <si>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</si>
  <si>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</si>
  <si>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</si>
  <si>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</si>
  <si>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</si>
  <si>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</si>
  <si>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</si>
  <si>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</si>
  <si>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</si>
  <si>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</si>
  <si>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</si>
  <si>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</si>
  <si>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</si>
  <si>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</si>
  <si>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</si>
  <si>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</si>
  <si>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</si>
  <si>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</si>
  <si>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</si>
  <si>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</si>
  <si>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</si>
  <si>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</si>
  <si>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</si>
  <si>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</si>
  <si>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</si>
  <si>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</si>
  <si>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</si>
  <si>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</si>
  <si>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</si>
  <si>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</si>
  <si>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</si>
  <si>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</si>
  <si>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</si>
  <si>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</si>
  <si>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</si>
  <si>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</si>
  <si>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</si>
  <si>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</si>
  <si>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</si>
  <si>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</si>
  <si>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</si>
  <si>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</si>
  <si>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</si>
  <si>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</si>
  <si>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</si>
  <si>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</si>
  <si>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</si>
  <si>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</si>
  <si>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</si>
  <si>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</si>
  <si>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</si>
  <si>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</si>
  <si>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</si>
  <si>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</si>
  <si>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</si>
  <si>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</si>
  <si>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</si>
  <si>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</si>
  <si>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</si>
  <si>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</si>
  <si>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</si>
  <si>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</si>
  <si>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</si>
  <si>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</si>
  <si>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</si>
  <si>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</si>
  <si>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</si>
  <si>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</si>
  <si>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</si>
  <si>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</si>
  <si>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</si>
  <si>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</si>
  <si>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</si>
  <si>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</si>
  <si>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</si>
  <si>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</si>
  <si>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</si>
  <si>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</si>
  <si>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</si>
  <si>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</si>
  <si>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</si>
  <si>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</si>
  <si>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</si>
  <si>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</si>
  <si>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</si>
  <si>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</si>
  <si>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</si>
  <si>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</si>
  <si>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</si>
  <si>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</si>
  <si>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</si>
  <si>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</si>
  <si>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</si>
  <si>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</si>
  <si>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</si>
  <si>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</si>
  <si>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</si>
  <si>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</si>
  <si>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</si>
  <si>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</si>
  <si>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</si>
  <si>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</si>
  <si>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</si>
  <si>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</si>
  <si>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</si>
  <si>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</si>
  <si>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</si>
  <si>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</si>
  <si>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</si>
  <si>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</si>
  <si>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</si>
  <si>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</si>
  <si>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</si>
  <si>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</si>
  <si>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</si>
  <si>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</si>
  <si>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</si>
  <si>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</si>
  <si>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</si>
  <si>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</si>
  <si>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</si>
  <si>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</si>
  <si>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</si>
  <si>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</si>
  <si>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</si>
  <si>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</si>
  <si>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</si>
  <si>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</si>
  <si>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</si>
  <si>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</si>
  <si>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</si>
  <si>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</si>
  <si>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</si>
  <si>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</si>
  <si>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</si>
  <si>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</si>
  <si>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</si>
  <si>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</si>
  <si>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</si>
  <si>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</si>
  <si>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</si>
  <si>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</si>
  <si>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</si>
  <si>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</si>
  <si>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</si>
  <si>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</si>
  <si>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</si>
  <si>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</si>
  <si>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</si>
  <si>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</si>
  <si>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</si>
  <si>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</si>
  <si>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</si>
  <si>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</si>
  <si>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</si>
  <si>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</si>
  <si>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</si>
  <si>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</si>
  <si>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</si>
  <si>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</si>
  <si>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</si>
  <si>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</si>
  <si>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</si>
  <si>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</si>
  <si>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</si>
  <si>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</si>
  <si>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</si>
  <si>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</si>
  <si>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</si>
  <si>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</si>
  <si>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</si>
  <si>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</si>
  <si>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</si>
  <si>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</si>
  <si>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</si>
  <si>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</si>
  <si>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</si>
  <si>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</si>
  <si>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</si>
  <si>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</si>
  <si>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</si>
  <si>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</si>
  <si>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</si>
  <si>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</si>
  <si>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</si>
  <si>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</si>
  <si>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</si>
  <si>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</si>
  <si>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</si>
  <si>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</si>
  <si>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</si>
  <si>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</si>
  <si>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</si>
  <si>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</si>
  <si>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</si>
  <si>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</si>
  <si>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</si>
  <si>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</si>
  <si>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</si>
  <si>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</si>
  <si>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</si>
  <si>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</si>
  <si>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</si>
  <si>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</si>
  <si>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</si>
  <si>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</si>
  <si>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</si>
  <si>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</si>
  <si>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</si>
  <si>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</si>
  <si>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</si>
  <si>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</si>
  <si>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</si>
  <si>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</si>
  <si>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</si>
  <si>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</si>
  <si>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</si>
  <si>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</si>
  <si>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</si>
  <si>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</si>
  <si>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</si>
  <si>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</si>
  <si>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</si>
  <si>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</si>
  <si>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</si>
  <si>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</si>
  <si>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</si>
  <si>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</si>
  <si>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</si>
  <si>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</si>
  <si>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</si>
  <si>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</si>
  <si>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</si>
  <si>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</si>
  <si>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</si>
  <si>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</si>
  <si>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</si>
  <si>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</si>
  <si>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</si>
  <si>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</si>
  <si>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</si>
  <si>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</si>
  <si>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</si>
  <si>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</si>
  <si>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</si>
  <si>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</si>
  <si>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</si>
  <si>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</si>
  <si>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</si>
  <si>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</si>
  <si>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</si>
  <si>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</si>
  <si>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</si>
  <si>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</si>
  <si>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</si>
  <si>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</si>
  <si>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</si>
  <si>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</si>
  <si>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</si>
  <si>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</si>
  <si>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</si>
  <si>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</si>
  <si>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</si>
  <si>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</si>
  <si>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</si>
  <si>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</si>
  <si>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</si>
  <si>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</si>
  <si>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</si>
  <si>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</si>
  <si>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</si>
  <si>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</si>
  <si>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</si>
  <si>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</si>
  <si>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</si>
  <si>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</si>
  <si>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</si>
  <si>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</si>
  <si>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</si>
  <si>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</si>
  <si>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</si>
  <si>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</si>
  <si>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</si>
  <si>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</si>
  <si>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</si>
  <si>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</si>
  <si>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</si>
  <si>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</si>
  <si>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</si>
  <si>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</si>
  <si>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</si>
  <si>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</si>
  <si>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</si>
  <si>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</si>
  <si>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</si>
  <si>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</si>
  <si>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</si>
  <si>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</si>
  <si>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</si>
  <si>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</si>
  <si>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</si>
  <si>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</si>
  <si>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</si>
  <si>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</si>
  <si>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</si>
  <si>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</si>
  <si>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</si>
  <si>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</si>
  <si>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</si>
  <si>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</si>
  <si>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</si>
  <si>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</si>
  <si>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</si>
  <si>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</si>
  <si>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</si>
  <si>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</si>
  <si>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</si>
  <si>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</si>
  <si>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</si>
  <si>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</si>
  <si>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</si>
  <si>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</si>
  <si>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</si>
  <si>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</si>
  <si>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</si>
  <si>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</si>
  <si>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</si>
  <si>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</si>
  <si>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</si>
  <si>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</si>
  <si>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</si>
  <si>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</si>
  <si>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</si>
  <si>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</si>
  <si>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</si>
  <si>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</si>
  <si>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</si>
  <si>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</si>
  <si>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</si>
  <si>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</si>
  <si>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</si>
  <si>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</si>
  <si>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</si>
  <si>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</si>
  <si>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</si>
  <si>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</si>
  <si>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</si>
  <si>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</si>
  <si>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</si>
  <si>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</si>
  <si>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</si>
  <si>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</si>
  <si>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</si>
  <si>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</si>
  <si>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</si>
  <si>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</si>
  <si>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</si>
  <si>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</si>
  <si>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</si>
  <si>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</si>
  <si>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</si>
  <si>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</si>
  <si>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</si>
  <si>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</si>
  <si>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</si>
  <si>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</si>
  <si>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</si>
  <si>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</si>
  <si>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</si>
  <si>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</si>
  <si>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</si>
  <si>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</si>
  <si>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</si>
  <si>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</si>
  <si>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</si>
  <si>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</si>
  <si>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</si>
  <si>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</si>
  <si>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</si>
  <si>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</si>
  <si>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</si>
  <si>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</si>
  <si>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</si>
  <si>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</si>
  <si>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</si>
  <si>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</si>
  <si>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</si>
  <si>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</si>
  <si>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</si>
  <si>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</si>
  <si>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</si>
  <si>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</si>
  <si>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</si>
  <si>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</si>
  <si>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</si>
  <si>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</si>
  <si>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</si>
  <si>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</si>
  <si>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</si>
  <si>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</si>
  <si>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</si>
  <si>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</si>
  <si>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</si>
  <si>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</si>
  <si>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</si>
  <si>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</si>
  <si>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</si>
  <si>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</si>
  <si>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</si>
  <si>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</si>
  <si>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</si>
  <si>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</si>
  <si>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</si>
  <si>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</si>
  <si>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</si>
  <si>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</si>
  <si>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</si>
  <si>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</si>
  <si>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</si>
  <si>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</si>
  <si>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</si>
  <si>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</si>
  <si>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</si>
  <si>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</si>
  <si>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</si>
  <si>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</si>
  <si>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</si>
  <si>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</si>
  <si>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</si>
  <si>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</si>
  <si>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</si>
  <si>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</si>
  <si>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</si>
  <si>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</si>
  <si>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</si>
  <si>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</si>
  <si>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</si>
  <si>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</si>
  <si>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</si>
  <si>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</si>
  <si>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</si>
  <si>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</si>
  <si>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</si>
  <si>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</si>
  <si>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</si>
  <si>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</si>
  <si>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</si>
  <si>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</si>
  <si>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</si>
  <si>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</si>
  <si>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</si>
  <si>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</si>
  <si>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</si>
  <si>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</si>
  <si>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</si>
  <si>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</si>
  <si>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</si>
  <si>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</si>
  <si>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</si>
  <si>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</si>
  <si>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</si>
  <si>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</si>
  <si>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</si>
  <si>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</si>
  <si>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</si>
  <si>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</si>
  <si>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</si>
  <si>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</si>
  <si>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</si>
  <si>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</si>
  <si>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</si>
  <si>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</si>
  <si>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</si>
  <si>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</si>
  <si>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</si>
  <si>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</si>
  <si>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</si>
  <si>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</si>
  <si>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</si>
  <si>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</si>
  <si>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</si>
  <si>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</si>
  <si>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</si>
  <si>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</si>
  <si>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</si>
  <si>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</si>
  <si>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</si>
  <si>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</si>
  <si>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</si>
  <si>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</si>
  <si>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</si>
  <si>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</si>
  <si>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</si>
  <si>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</si>
  <si>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</si>
  <si>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</si>
  <si>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</si>
  <si>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</si>
  <si>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</si>
  <si>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</si>
  <si>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</si>
  <si>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</si>
  <si>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</si>
  <si>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</si>
  <si>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</si>
  <si>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</si>
  <si>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</si>
  <si>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</si>
  <si>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</si>
  <si>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</si>
  <si>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</si>
  <si>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</si>
  <si>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</si>
  <si>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</si>
  <si>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</si>
  <si>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</si>
  <si>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</si>
  <si>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</si>
  <si>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</si>
  <si>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</si>
  <si>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</si>
  <si>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</si>
  <si>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</si>
  <si>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</si>
  <si>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</si>
  <si>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</si>
  <si>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</si>
  <si>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</si>
  <si>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</si>
  <si>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</si>
  <si>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</si>
  <si>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</si>
  <si>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</si>
  <si>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</si>
  <si>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</si>
  <si>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</si>
  <si>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</si>
  <si>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</si>
  <si>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</si>
  <si>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</si>
  <si>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</si>
  <si>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</si>
  <si>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</si>
  <si>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</si>
  <si>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</si>
  <si>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</si>
  <si>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</si>
  <si>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</si>
  <si>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</si>
  <si>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</si>
  <si>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</si>
  <si>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</si>
  <si>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</si>
  <si>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</si>
  <si>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</si>
  <si>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</si>
  <si>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</si>
  <si>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</si>
  <si>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</si>
  <si>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</si>
  <si>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</si>
  <si>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</si>
  <si>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</si>
  <si>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</si>
  <si>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</si>
  <si>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</si>
  <si>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</si>
  <si>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</si>
  <si>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</si>
  <si>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</si>
  <si>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</si>
  <si>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</si>
  <si>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</si>
  <si>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</si>
  <si>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</si>
  <si>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</si>
  <si>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</si>
  <si>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</si>
  <si>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</si>
  <si>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</si>
  <si>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</si>
  <si>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</si>
  <si>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</si>
  <si>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</si>
  <si>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</si>
  <si>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</si>
  <si>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</si>
  <si>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</si>
  <si>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</si>
  <si>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</si>
  <si>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</si>
  <si>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</si>
  <si>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</si>
  <si>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</si>
  <si>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</si>
  <si>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</si>
  <si>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</si>
  <si>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</si>
  <si>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</si>
  <si>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</si>
  <si>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</si>
  <si>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</si>
  <si>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</si>
  <si>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</si>
  <si>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</si>
  <si>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</si>
  <si>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</si>
  <si>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</si>
  <si>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</si>
  <si>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</si>
  <si>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</si>
  <si>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</si>
  <si>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</si>
  <si>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</si>
  <si>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</si>
  <si>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</si>
  <si>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</si>
  <si>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</si>
  <si>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</si>
  <si>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</si>
  <si>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</si>
  <si>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</si>
  <si>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</si>
  <si>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</si>
  <si>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</si>
  <si>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</si>
  <si>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</si>
  <si>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</si>
  <si>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</si>
  <si>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</si>
  <si>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</si>
  <si>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</si>
  <si>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</si>
  <si>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</si>
  <si>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</si>
  <si>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</si>
  <si>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</si>
  <si>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</si>
  <si>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</si>
  <si>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</si>
  <si>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</si>
  <si>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</si>
  <si>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</si>
  <si>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</si>
  <si>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</si>
  <si>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</si>
  <si>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</si>
  <si>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</si>
  <si>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</si>
  <si>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</si>
  <si>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</si>
  <si>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</si>
  <si>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</si>
  <si>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</si>
  <si>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</si>
  <si>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</si>
  <si>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</si>
  <si>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</si>
  <si>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</si>
  <si>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</si>
  <si>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</si>
  <si>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</si>
  <si>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</si>
  <si>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</si>
  <si>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</si>
  <si>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</si>
  <si>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</si>
  <si>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</si>
  <si>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</si>
  <si>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</si>
  <si>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</si>
  <si>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</si>
  <si>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</si>
  <si>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</si>
  <si>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</si>
  <si>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</si>
  <si>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</si>
  <si>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</si>
  <si>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</si>
  <si>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</si>
  <si>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</si>
  <si>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</si>
  <si>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</si>
  <si>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</si>
  <si>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</si>
  <si>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</si>
  <si>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</si>
  <si>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</si>
  <si>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</si>
  <si>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</si>
  <si>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</si>
  <si>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</si>
  <si>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</si>
  <si>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</si>
  <si>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</si>
  <si>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</si>
  <si>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</si>
  <si>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</si>
  <si>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</si>
  <si>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</si>
  <si>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</si>
  <si>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</si>
  <si>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</si>
  <si>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</si>
  <si>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</si>
  <si>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</si>
  <si>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</si>
  <si>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</si>
  <si>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</si>
  <si>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</si>
  <si>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</si>
  <si>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</si>
  <si>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</si>
  <si>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</si>
  <si>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</si>
  <si>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</si>
  <si>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</si>
  <si>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</si>
  <si>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</si>
  <si>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</si>
  <si>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</si>
  <si>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</si>
  <si>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</si>
  <si>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</si>
  <si>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</si>
  <si>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</si>
  <si>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</si>
  <si>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</si>
  <si>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</si>
  <si>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</si>
  <si>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</si>
  <si>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</si>
  <si>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</si>
  <si>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</si>
  <si>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</si>
  <si>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</si>
  <si>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</si>
  <si>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</si>
  <si>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</si>
  <si>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</si>
  <si>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</si>
  <si>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</si>
  <si>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</si>
  <si>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</si>
  <si>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</si>
  <si>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</si>
  <si>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</si>
  <si>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</si>
  <si>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</si>
  <si>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</si>
  <si>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</si>
  <si>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</si>
  <si>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</si>
  <si>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</si>
  <si>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</si>
  <si>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</si>
  <si>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</si>
  <si>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</si>
  <si>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</si>
  <si>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</si>
  <si>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</si>
  <si>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</si>
  <si>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</si>
  <si>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</si>
  <si>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</si>
  <si>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</si>
  <si>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</si>
  <si>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</si>
  <si>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</si>
  <si>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</si>
  <si>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</si>
  <si>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</si>
  <si>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</si>
  <si>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</si>
  <si>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</si>
  <si>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</si>
  <si>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</si>
  <si>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</si>
  <si>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</si>
  <si>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</si>
  <si>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</si>
  <si>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</si>
  <si>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</si>
  <si>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</si>
  <si>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</si>
  <si>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</si>
  <si>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</si>
  <si>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</si>
  <si>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</si>
  <si>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</si>
  <si>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</si>
  <si>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</si>
  <si>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</si>
  <si>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</si>
  <si>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</si>
  <si>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</si>
  <si>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</si>
  <si>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</si>
  <si>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</si>
  <si>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</si>
  <si>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</si>
  <si>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</si>
  <si>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</si>
  <si>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</si>
  <si>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</si>
  <si>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</si>
  <si>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</si>
  <si>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</si>
  <si>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</si>
  <si>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</si>
  <si>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</si>
  <si>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</si>
  <si>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</si>
  <si>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</si>
  <si>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</si>
  <si>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</si>
  <si>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</si>
  <si>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</si>
  <si>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</si>
  <si>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</si>
  <si>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</si>
  <si>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</si>
  <si>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</si>
  <si>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</si>
  <si>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</si>
  <si>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</si>
  <si>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</si>
  <si>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</si>
  <si>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</si>
  <si>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</si>
  <si>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</si>
  <si>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</si>
  <si>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</si>
  <si>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</si>
  <si>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</si>
  <si>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</si>
  <si>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</si>
  <si>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</si>
  <si>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</si>
  <si>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</si>
  <si>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</si>
  <si>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</si>
  <si>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</si>
  <si>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</si>
  <si>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</si>
  <si>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</si>
  <si>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</si>
  <si>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</si>
  <si>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</si>
  <si>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</si>
  <si>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</si>
  <si>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</si>
  <si>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</si>
  <si>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</si>
  <si>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</si>
  <si>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</si>
  <si>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</si>
  <si>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</si>
  <si>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</si>
  <si>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</si>
  <si>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</si>
  <si>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</si>
  <si>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</si>
  <si>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</si>
  <si>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</si>
  <si>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</si>
  <si>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</si>
  <si>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</si>
  <si>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</si>
  <si>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</si>
  <si>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</si>
  <si>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</si>
  <si>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</si>
  <si>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</si>
  <si>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</si>
  <si>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</si>
  <si>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</si>
  <si>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</si>
  <si>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</si>
  <si>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</si>
  <si>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</si>
  <si>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</si>
  <si>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</si>
  <si>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</si>
  <si>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</si>
  <si>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</si>
  <si>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</si>
  <si>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</si>
  <si>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</si>
  <si>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</si>
  <si>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</si>
  <si>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</si>
  <si>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</si>
  <si>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</si>
  <si>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</si>
  <si>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</si>
  <si>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</si>
  <si>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</si>
  <si>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</si>
  <si>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</si>
  <si>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</si>
  <si>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</si>
  <si>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</si>
  <si>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</si>
  <si>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</si>
  <si>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</si>
  <si>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</si>
  <si>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</si>
  <si>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</si>
  <si>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</si>
  <si>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</si>
  <si>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</si>
  <si>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</si>
  <si>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</si>
  <si>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</si>
  <si>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</si>
  <si>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</si>
  <si>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</si>
  <si>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</si>
  <si>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</si>
  <si>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</si>
  <si>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</si>
  <si>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</si>
  <si>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</si>
  <si>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</si>
  <si>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</si>
  <si>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</si>
  <si>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</si>
  <si>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</si>
  <si>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</si>
  <si>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</si>
  <si>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</si>
  <si>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</si>
  <si>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</si>
  <si>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</si>
  <si>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</si>
  <si>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</si>
  <si>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</si>
  <si>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</si>
  <si>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</si>
  <si>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</si>
  <si>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</si>
  <si>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</si>
  <si>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</si>
  <si>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</si>
  <si>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</si>
  <si>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</si>
  <si>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</si>
  <si>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</si>
  <si>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</si>
  <si>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</si>
  <si>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</si>
  <si>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</si>
  <si>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</si>
  <si>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</si>
  <si>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</si>
  <si>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</si>
  <si>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</si>
  <si>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</si>
  <si>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</si>
  <si>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</si>
  <si>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</si>
  <si>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</si>
  <si>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</si>
  <si>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</si>
  <si>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</si>
  <si>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</si>
  <si>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</si>
  <si>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</si>
  <si>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</si>
  <si>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</si>
  <si>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</si>
  <si>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</si>
  <si>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</si>
  <si>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</si>
  <si>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</si>
  <si>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</si>
  <si>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</si>
  <si>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</si>
  <si>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</si>
  <si>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</si>
  <si>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</si>
  <si>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</si>
  <si>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</si>
  <si>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</si>
  <si>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</si>
  <si>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</si>
  <si>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</si>
  <si>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</si>
  <si>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</si>
  <si>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</si>
  <si>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</si>
  <si>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</si>
  <si>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</si>
  <si>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</si>
  <si>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</si>
  <si>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</si>
  <si>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</si>
  <si>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</si>
  <si>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</si>
  <si>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</si>
  <si>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</si>
  <si>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</si>
  <si>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</si>
  <si>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</si>
  <si>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</si>
  <si>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</si>
  <si>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</si>
  <si>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</si>
  <si>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</si>
  <si>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</si>
  <si>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</si>
  <si>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</si>
  <si>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</si>
  <si>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</si>
  <si>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</si>
  <si>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</si>
  <si>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</si>
  <si>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</si>
  <si>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</si>
  <si>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</si>
  <si>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</si>
  <si>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</si>
  <si>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</si>
  <si>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</si>
  <si>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</si>
  <si>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</si>
  <si>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</si>
  <si>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</si>
  <si>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</si>
  <si>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</si>
  <si>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</si>
  <si>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</si>
  <si>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</si>
  <si>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</si>
  <si>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</si>
  <si>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</si>
  <si>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</si>
  <si>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</si>
  <si>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</si>
  <si>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</si>
  <si>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</si>
  <si>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</si>
  <si>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</si>
  <si>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</si>
  <si>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</si>
  <si>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</si>
  <si>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</si>
  <si>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</si>
  <si>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</si>
  <si>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</si>
  <si>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</si>
  <si>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</si>
  <si>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</si>
  <si>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</si>
  <si>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</si>
  <si>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</si>
  <si>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</si>
  <si>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</si>
  <si>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</si>
  <si>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</si>
  <si>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</si>
  <si>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</si>
  <si>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</si>
  <si>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</si>
  <si>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</si>
  <si>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</si>
  <si>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</si>
  <si>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</si>
  <si>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</si>
  <si>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</si>
  <si>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</si>
  <si>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</si>
  <si>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</si>
  <si>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</si>
  <si>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</si>
  <si>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</si>
  <si>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</si>
  <si>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</si>
  <si>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</si>
  <si>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</si>
  <si>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</si>
  <si>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</si>
  <si>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</si>
  <si>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</si>
  <si>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</si>
  <si>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</si>
  <si>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</si>
  <si>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</si>
  <si>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</si>
  <si>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</si>
  <si>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</si>
  <si>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</si>
  <si>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</si>
  <si>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</si>
  <si>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</si>
  <si>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</si>
  <si>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</si>
  <si>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</si>
  <si>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</si>
  <si>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</si>
  <si>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</si>
  <si>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</si>
  <si>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</si>
  <si>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</si>
  <si>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</si>
  <si>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</si>
  <si>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</si>
  <si>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</si>
  <si>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</si>
  <si>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</si>
  <si>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</si>
  <si>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</si>
  <si>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</si>
  <si>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</si>
  <si>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</si>
  <si>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</si>
  <si>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</si>
  <si>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</si>
  <si>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</si>
  <si>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</si>
  <si>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</si>
  <si>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</si>
  <si>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</si>
  <si>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</si>
  <si>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</si>
  <si>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</si>
  <si>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</si>
  <si>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</si>
  <si>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</si>
  <si>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</si>
  <si>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</si>
  <si>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</si>
  <si>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</si>
  <si>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</si>
  <si>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</si>
  <si>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</si>
  <si>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</si>
  <si>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</si>
  <si>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</si>
  <si>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</si>
  <si>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</si>
  <si>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</si>
  <si>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</si>
  <si>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</si>
  <si>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</si>
  <si>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</si>
  <si>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</si>
  <si>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</si>
  <si>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</si>
  <si>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</si>
  <si>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</si>
  <si>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</si>
  <si>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</si>
  <si>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</si>
  <si>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</si>
  <si>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</si>
  <si>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</si>
  <si>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</si>
  <si>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</si>
  <si>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</si>
  <si>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</si>
  <si>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</si>
  <si>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</si>
  <si>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</si>
  <si>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</si>
  <si>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</si>
  <si>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</si>
  <si>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</si>
  <si>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</si>
  <si>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</si>
  <si>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</si>
  <si>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</si>
  <si>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</si>
  <si>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</si>
  <si>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</si>
  <si>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</si>
  <si>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</si>
  <si>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</si>
  <si>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</si>
  <si>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</si>
  <si>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</si>
  <si>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</si>
  <si>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</si>
  <si>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</si>
  <si>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</si>
  <si>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</si>
  <si>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</si>
  <si>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</si>
  <si>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</si>
  <si>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</si>
  <si>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</si>
  <si>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</si>
  <si>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</si>
  <si>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</si>
  <si>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</si>
  <si>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</si>
  <si>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</si>
  <si>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</si>
  <si>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</si>
  <si>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</si>
  <si>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</si>
  <si>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</si>
  <si>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</si>
  <si>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</si>
  <si>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</si>
  <si>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</si>
  <si>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</si>
  <si>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</si>
  <si>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</si>
  <si>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</si>
  <si>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</si>
  <si>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</si>
  <si>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</si>
  <si>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</si>
  <si>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</si>
  <si>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</si>
  <si>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</si>
  <si>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</si>
  <si>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</si>
  <si>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</si>
  <si>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</si>
  <si>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</si>
  <si>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</si>
  <si>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</si>
  <si>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</si>
  <si>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</si>
  <si>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</si>
  <si>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</si>
  <si>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</si>
  <si>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</si>
  <si>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</si>
  <si>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</si>
  <si>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</si>
  <si>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</si>
  <si>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</si>
  <si>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</si>
  <si>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</si>
  <si>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</si>
  <si>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</si>
  <si>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</si>
  <si>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</si>
  <si>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</si>
  <si>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</si>
  <si>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</si>
  <si>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</si>
  <si>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</si>
  <si>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</si>
  <si>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</si>
  <si>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</si>
  <si>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</si>
  <si>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</si>
  <si>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</si>
  <si>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</si>
  <si>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</si>
  <si>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</si>
  <si>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</si>
  <si>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</si>
  <si>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</si>
  <si>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</si>
  <si>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</si>
  <si>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</si>
  <si>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</si>
  <si>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</si>
  <si>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</si>
  <si>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</si>
  <si>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</si>
  <si>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</si>
  <si>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</si>
  <si>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</si>
  <si>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</si>
  <si>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</si>
  <si>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</si>
  <si>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</si>
  <si>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</si>
  <si>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</si>
  <si>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</si>
  <si>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</si>
  <si>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</si>
  <si>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</si>
  <si>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</si>
  <si>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</si>
  <si>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</si>
  <si>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</si>
  <si>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</si>
  <si>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</si>
  <si>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</si>
  <si>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</si>
  <si>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</si>
  <si>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</si>
  <si>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</si>
  <si>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</si>
  <si>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</si>
  <si>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</si>
  <si>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</si>
  <si>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</si>
  <si>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</si>
  <si>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</si>
  <si>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</si>
  <si>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</si>
  <si>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</si>
  <si>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</si>
  <si>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</si>
  <si>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</si>
  <si>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</si>
  <si>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</si>
  <si>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</si>
  <si>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</si>
  <si>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</si>
  <si>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</si>
  <si>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</si>
  <si>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</si>
  <si>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</si>
  <si>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</si>
  <si>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</si>
  <si>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</si>
  <si>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</si>
  <si>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</si>
  <si>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</si>
  <si>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</si>
  <si>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</si>
  <si>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</si>
  <si>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</si>
  <si>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</si>
  <si>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</si>
  <si>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</si>
  <si>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</si>
  <si>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</si>
  <si>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</si>
  <si>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</si>
  <si>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</si>
  <si>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</si>
  <si>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</si>
  <si>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</si>
  <si>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</si>
  <si>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</si>
  <si>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</si>
  <si>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</si>
  <si>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</si>
  <si>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</si>
  <si>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</si>
  <si>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</si>
  <si>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</si>
  <si>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</si>
  <si>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</si>
  <si>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</si>
  <si>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</si>
  <si>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</si>
  <si>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</si>
  <si>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</si>
  <si>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</si>
  <si>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</si>
  <si>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</si>
  <si>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</si>
  <si>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</si>
  <si>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</si>
  <si>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</si>
  <si>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</si>
  <si>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</si>
  <si>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</si>
  <si>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</si>
  <si>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</si>
  <si>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</si>
  <si>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</si>
  <si>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</si>
  <si>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</si>
  <si>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</si>
  <si>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</si>
  <si>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</si>
  <si>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</si>
  <si>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</si>
  <si>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</si>
  <si>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</si>
  <si>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</si>
  <si>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</si>
  <si>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</si>
  <si>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</si>
  <si>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</si>
  <si>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</si>
  <si>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</si>
  <si>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</si>
  <si>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</si>
  <si>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</si>
  <si>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</si>
  <si>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</si>
  <si>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</si>
  <si>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</si>
  <si>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</si>
  <si>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</si>
  <si>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</si>
  <si>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</si>
  <si>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</si>
  <si>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</si>
  <si>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</si>
  <si>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</si>
  <si>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</si>
  <si>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</si>
  <si>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</si>
  <si>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</si>
  <si>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</si>
  <si>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</si>
  <si>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</si>
  <si>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</si>
  <si>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</si>
  <si>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</si>
  <si>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</si>
  <si>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</si>
  <si>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</si>
  <si>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</si>
  <si>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</si>
  <si>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</si>
  <si>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</si>
  <si>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</si>
  <si>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</si>
  <si>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</si>
  <si>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</si>
  <si>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</si>
  <si>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</si>
  <si>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</si>
  <si>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</si>
  <si>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</si>
  <si>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</si>
  <si>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</si>
  <si>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</si>
  <si>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</si>
  <si>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</si>
  <si>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</si>
  <si>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</si>
  <si>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</si>
  <si>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</si>
  <si>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</si>
  <si>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</si>
  <si>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</si>
  <si>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</si>
  <si>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</si>
  <si>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</si>
  <si>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</si>
  <si>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</si>
  <si>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</si>
  <si>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</si>
  <si>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</si>
  <si>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</si>
  <si>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</si>
  <si>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</si>
  <si>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</si>
  <si>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</si>
  <si>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</si>
  <si>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</si>
  <si>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</si>
  <si>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</si>
  <si>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</si>
  <si>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</si>
  <si>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</si>
  <si>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</si>
  <si>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</si>
  <si>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</si>
  <si>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</si>
  <si>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</si>
  <si>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</si>
  <si>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</si>
  <si>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</si>
  <si>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</si>
  <si>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</si>
  <si>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</si>
  <si>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</si>
  <si>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</si>
  <si>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</si>
  <si>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</si>
  <si>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</si>
  <si>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</si>
  <si>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</si>
  <si>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</si>
  <si>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</si>
  <si>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</si>
  <si>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</si>
  <si>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</si>
  <si>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</si>
  <si>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</si>
  <si>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</si>
  <si>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</si>
  <si>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</si>
  <si>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</si>
  <si>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</si>
  <si>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</si>
  <si>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</si>
  <si>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</si>
  <si>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</si>
  <si>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</si>
  <si>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</si>
  <si>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</si>
  <si>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</si>
  <si>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</si>
  <si>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</si>
  <si>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</si>
  <si>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</si>
  <si>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</si>
  <si>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</si>
  <si>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</si>
  <si>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</si>
  <si>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</si>
  <si>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</si>
  <si>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</si>
  <si>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</si>
  <si>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</si>
  <si>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</si>
  <si>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</si>
  <si>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</si>
  <si>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</si>
  <si>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</si>
  <si>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</si>
  <si>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</si>
  <si>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</si>
  <si>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</si>
  <si>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</si>
  <si>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</si>
  <si>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</si>
  <si>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</si>
  <si>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</si>
  <si>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</si>
  <si>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</si>
  <si>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</si>
  <si>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</si>
  <si>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</si>
  <si>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</si>
  <si>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</si>
  <si>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</si>
  <si>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</si>
  <si>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</si>
  <si>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</si>
  <si>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</si>
  <si>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</si>
  <si>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</si>
  <si>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</si>
  <si>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</si>
  <si>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</si>
  <si>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</si>
  <si>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</si>
  <si>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</si>
  <si>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</si>
  <si>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</si>
  <si>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</si>
  <si>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</si>
  <si>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</si>
  <si>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</si>
  <si>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</si>
  <si>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</si>
  <si>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</si>
  <si>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</si>
  <si>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</si>
  <si>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</si>
  <si>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</si>
  <si>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</si>
  <si>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</si>
  <si>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</si>
  <si>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</si>
  <si>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</si>
  <si>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</si>
  <si>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</si>
  <si>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</si>
  <si>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</si>
  <si>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</si>
  <si>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</si>
  <si>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</si>
  <si>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</si>
  <si>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</si>
  <si>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</si>
  <si>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</si>
  <si>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</si>
  <si>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</si>
  <si>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</si>
  <si>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</si>
  <si>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</si>
  <si>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</si>
  <si>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</si>
  <si>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</si>
  <si>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</si>
  <si>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</si>
  <si>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</si>
  <si>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</si>
  <si>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</si>
  <si>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</si>
  <si>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</si>
  <si>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</si>
  <si>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</si>
  <si>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</si>
  <si>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</si>
  <si>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</si>
  <si>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</si>
  <si>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</si>
  <si>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</si>
  <si>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</si>
  <si>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</si>
  <si>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</si>
  <si>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</si>
  <si>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</si>
  <si>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</si>
  <si>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</si>
  <si>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</si>
  <si>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</si>
  <si>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</si>
  <si>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</si>
  <si>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</si>
  <si>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</si>
  <si>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</si>
  <si>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</si>
  <si>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</si>
  <si>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</si>
  <si>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</si>
  <si>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</si>
  <si>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</si>
  <si>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</si>
  <si>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</si>
  <si>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</si>
  <si>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</si>
  <si>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</si>
  <si>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</si>
  <si>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</si>
  <si>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</si>
  <si>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</si>
  <si>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</si>
  <si>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</si>
  <si>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</si>
  <si>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</si>
  <si>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</si>
  <si>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</si>
  <si>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</si>
  <si>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</si>
  <si>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</si>
  <si>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</si>
  <si>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</si>
  <si>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</si>
  <si>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</si>
  <si>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</si>
  <si>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</si>
  <si>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</si>
  <si>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</si>
  <si>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</si>
  <si>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</si>
  <si>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</si>
  <si>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</si>
  <si>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</si>
  <si>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</si>
  <si>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</si>
  <si>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</si>
  <si>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</si>
  <si>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</si>
  <si>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</si>
  <si>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</si>
  <si>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</si>
  <si>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</si>
  <si>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</si>
  <si>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</si>
  <si>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</si>
  <si>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</si>
  <si>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</si>
  <si>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</si>
  <si>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</si>
  <si>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</si>
  <si>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</si>
  <si>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</si>
  <si>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</si>
  <si>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</si>
  <si>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</si>
  <si>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</si>
  <si>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</si>
  <si>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</si>
  <si>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</si>
  <si>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</si>
  <si>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</si>
  <si>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</si>
  <si>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</si>
  <si>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</si>
  <si>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</si>
  <si>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</si>
  <si>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</si>
  <si>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</si>
  <si>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</si>
  <si>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</si>
  <si>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</si>
  <si>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</si>
  <si>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</si>
  <si>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</si>
  <si>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</si>
  <si>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</si>
  <si>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</si>
  <si>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</si>
  <si>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</si>
  <si>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</si>
  <si>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</si>
  <si>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</si>
  <si>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</si>
  <si>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</si>
  <si>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</si>
  <si>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</si>
  <si>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</si>
  <si>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</si>
  <si>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</si>
  <si>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</si>
  <si>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</si>
  <si>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</si>
  <si>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</si>
  <si>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</si>
  <si>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</si>
  <si>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</si>
  <si>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</si>
  <si>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</si>
  <si>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</si>
  <si>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</si>
  <si>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</si>
  <si>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</si>
  <si>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</si>
  <si>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</si>
  <si>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</si>
  <si>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</si>
  <si>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</si>
  <si>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</si>
  <si>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</si>
  <si>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</si>
  <si>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</si>
  <si>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</si>
  <si>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</si>
  <si>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</si>
  <si>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</si>
  <si>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</si>
  <si>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</si>
  <si>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</si>
  <si>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</si>
  <si>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</si>
  <si>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</si>
  <si>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</si>
  <si>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</si>
  <si>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</si>
  <si>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</si>
  <si>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</si>
  <si>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</si>
  <si>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</si>
  <si>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</si>
  <si>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</si>
  <si>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</si>
  <si>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</si>
  <si>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</si>
  <si>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</si>
  <si>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</si>
  <si>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</si>
  <si>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</si>
  <si>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</si>
  <si>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</si>
  <si>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</si>
  <si>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</si>
  <si>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</si>
  <si>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</si>
  <si>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</si>
  <si>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</si>
  <si>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</si>
  <si>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</si>
  <si>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</si>
  <si>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</si>
  <si>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</si>
  <si>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</si>
  <si>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</si>
  <si>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</si>
  <si>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</si>
  <si>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</si>
  <si>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</si>
  <si>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</si>
  <si>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</si>
  <si>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</si>
  <si>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</si>
  <si>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</si>
  <si>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</si>
  <si>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</si>
  <si>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</si>
  <si>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</si>
  <si>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</si>
  <si>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</si>
  <si>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</si>
  <si>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</si>
  <si>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</si>
  <si>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</si>
  <si>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</si>
  <si>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</si>
  <si>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</si>
  <si>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</si>
  <si>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</si>
  <si>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</si>
  <si>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</si>
  <si>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</si>
  <si>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</si>
  <si>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</si>
  <si>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</si>
  <si>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</si>
  <si>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</si>
  <si>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</si>
  <si>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</si>
  <si>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</si>
  <si>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</si>
  <si>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</si>
  <si>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</si>
  <si>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</si>
  <si>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</si>
  <si>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</si>
  <si>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</si>
  <si>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</si>
  <si>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</si>
  <si>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</si>
  <si>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</si>
  <si>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</si>
  <si>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</si>
  <si>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</si>
  <si>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</si>
  <si>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</si>
  <si>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</si>
  <si>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</si>
  <si>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</si>
  <si>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</si>
  <si>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</si>
  <si>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</si>
  <si>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</si>
  <si>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</si>
  <si>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</si>
  <si>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</si>
  <si>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</si>
  <si>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</si>
  <si>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</si>
  <si>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</si>
  <si>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</si>
  <si>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</si>
  <si>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</si>
  <si>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</si>
  <si>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</si>
  <si>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</si>
  <si>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</si>
  <si>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</si>
  <si>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</si>
  <si>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</si>
  <si>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</si>
  <si>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</si>
  <si>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</si>
  <si>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</si>
  <si>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</si>
  <si>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</si>
  <si>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</si>
  <si>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</si>
  <si>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</si>
  <si>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</si>
  <si>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</si>
  <si>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</si>
  <si>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</si>
  <si>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</si>
  <si>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</si>
  <si>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</si>
  <si>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</si>
  <si>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</si>
  <si>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</si>
  <si>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</si>
  <si>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</si>
  <si>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</si>
  <si>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</si>
  <si>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</si>
  <si>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</si>
  <si>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</si>
  <si>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</si>
  <si>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</si>
  <si>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</si>
  <si>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</si>
  <si>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</si>
  <si>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</si>
  <si>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</si>
  <si>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</si>
  <si>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</si>
  <si>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</si>
  <si>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</si>
  <si>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</si>
  <si>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</si>
  <si>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</si>
  <si>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</si>
  <si>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</si>
  <si>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</si>
  <si>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</si>
  <si>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</si>
  <si>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</si>
  <si>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</si>
  <si>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</si>
  <si>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</si>
  <si>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</si>
  <si>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</si>
  <si>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</si>
  <si>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</si>
  <si>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</si>
  <si>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</si>
  <si>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</si>
  <si>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</si>
  <si>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</si>
  <si>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</si>
  <si>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</si>
  <si>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</si>
  <si>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</si>
  <si>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</si>
  <si>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</si>
  <si>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</si>
  <si>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</si>
  <si>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</si>
  <si>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</si>
  <si>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</si>
  <si>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</si>
  <si>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</si>
  <si>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</si>
  <si>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</si>
  <si>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</si>
  <si>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</si>
  <si>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</si>
  <si>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</si>
  <si>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</si>
  <si>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</si>
  <si>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</si>
  <si>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</si>
  <si>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</si>
  <si>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</si>
  <si>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</si>
  <si>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</si>
  <si>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</si>
  <si>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</si>
  <si>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</si>
  <si>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</si>
  <si>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</si>
  <si>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</si>
  <si>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</si>
  <si>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</si>
  <si>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</si>
  <si>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</si>
  <si>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</si>
  <si>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</si>
  <si>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</si>
  <si>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</si>
  <si>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</si>
  <si>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</si>
  <si>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</si>
  <si>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</si>
  <si>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</si>
  <si>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</si>
  <si>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</si>
  <si>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</si>
  <si>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</si>
  <si>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</si>
  <si>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</si>
  <si>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</si>
  <si>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</si>
  <si>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</si>
  <si>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</si>
  <si>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</si>
  <si>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</si>
  <si>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</si>
  <si>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</si>
  <si>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</si>
  <si>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</si>
  <si>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</si>
  <si>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</si>
  <si>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</si>
  <si>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</si>
  <si>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</si>
  <si>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</si>
  <si>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</si>
  <si>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</si>
  <si>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</si>
  <si>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</si>
  <si>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</si>
  <si>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</si>
  <si>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</si>
  <si>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</si>
  <si>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</si>
  <si>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</si>
  <si>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</si>
  <si>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</si>
  <si>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</si>
  <si>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</si>
  <si>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</si>
  <si>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</si>
  <si>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</si>
  <si>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</si>
  <si>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</si>
  <si>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</si>
  <si>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</si>
  <si>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</si>
  <si>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</si>
  <si>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</si>
  <si>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</si>
  <si>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</si>
  <si>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</si>
  <si>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</si>
  <si>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</si>
  <si>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</si>
  <si>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</si>
  <si>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</si>
  <si>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</si>
  <si>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</si>
  <si>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</si>
  <si>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</si>
  <si>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</si>
  <si>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</si>
  <si>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</si>
  <si>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</si>
  <si>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</si>
  <si>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</si>
  <si>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</si>
  <si>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</si>
  <si>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</si>
  <si>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</si>
  <si>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</si>
  <si>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</si>
  <si>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</si>
  <si>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</si>
  <si>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</si>
  <si>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</si>
  <si>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</si>
  <si>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</si>
  <si>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</si>
  <si>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</si>
  <si>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</si>
  <si>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</si>
  <si>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</si>
  <si>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</si>
  <si>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</si>
  <si>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</si>
  <si>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</si>
  <si>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</si>
  <si>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</si>
  <si>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</si>
  <si>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</si>
  <si>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</si>
  <si>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</si>
  <si>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</si>
  <si>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</si>
  <si>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</si>
  <si>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</si>
  <si>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</si>
  <si>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</si>
  <si>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</si>
  <si>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</si>
  <si>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</si>
  <si>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</si>
  <si>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</si>
  <si>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</si>
  <si>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</si>
  <si>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</si>
  <si>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</si>
  <si>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</si>
  <si>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</si>
  <si>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</si>
  <si>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</si>
  <si>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</si>
  <si>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</si>
  <si>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</si>
  <si>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</si>
  <si>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</si>
  <si>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</si>
  <si>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</si>
  <si>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</si>
  <si>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</si>
  <si>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</si>
  <si>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</si>
  <si>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</si>
  <si>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</si>
  <si>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</si>
  <si>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</si>
  <si>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</si>
  <si>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</si>
  <si>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</si>
  <si>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</si>
  <si>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</si>
  <si>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</si>
  <si>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</si>
  <si>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</si>
  <si>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</si>
  <si>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</si>
  <si>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</si>
  <si>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</si>
  <si>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</si>
  <si>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</si>
  <si>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</si>
  <si>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</si>
  <si>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</si>
  <si>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</si>
  <si>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</si>
  <si>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</si>
  <si>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</si>
  <si>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</si>
  <si>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</si>
  <si>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</si>
  <si>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</si>
  <si>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</si>
  <si>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</si>
  <si>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</si>
  <si>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</si>
  <si>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</si>
  <si>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</si>
  <si>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</si>
  <si>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</si>
  <si>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</si>
  <si>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</si>
  <si>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</si>
  <si>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</si>
  <si>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</si>
  <si>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</si>
  <si>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</si>
  <si>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</si>
  <si>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</si>
  <si>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</si>
  <si>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</si>
  <si>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</si>
  <si>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</si>
  <si>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</si>
  <si>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</si>
  <si>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</si>
  <si>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</si>
  <si>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</si>
  <si>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</si>
  <si>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</si>
  <si>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</si>
  <si>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</si>
  <si>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</si>
  <si>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</si>
  <si>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</si>
  <si>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</si>
  <si>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</si>
  <si>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</si>
  <si>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</si>
  <si>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</si>
  <si>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</si>
  <si>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</si>
  <si>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</si>
  <si>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</si>
  <si>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</si>
  <si>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</si>
  <si>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</si>
  <si>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</si>
  <si>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</si>
  <si>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</si>
  <si>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</si>
  <si>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</si>
  <si>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</si>
  <si>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</si>
  <si>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</si>
  <si>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</si>
  <si>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</si>
  <si>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</si>
  <si>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</si>
  <si>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</si>
  <si>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</si>
  <si>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</si>
  <si>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</si>
  <si>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</si>
  <si>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</si>
  <si>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</si>
  <si>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</si>
  <si>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</si>
  <si>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</si>
  <si>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</si>
  <si>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</si>
  <si>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</si>
  <si>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</si>
  <si>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</si>
  <si>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</si>
  <si>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</si>
  <si>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</si>
  <si>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</si>
  <si>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</si>
  <si>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</si>
  <si>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</si>
  <si>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</si>
  <si>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</si>
  <si>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</si>
  <si>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</si>
  <si>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</si>
  <si>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</si>
  <si>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</si>
  <si>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</si>
  <si>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</si>
  <si>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</si>
  <si>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</si>
  <si>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</si>
  <si>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</si>
  <si>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</si>
  <si>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</si>
  <si>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</si>
  <si>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</si>
  <si>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</si>
  <si>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</si>
  <si>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</si>
  <si>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</si>
  <si>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</si>
  <si>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</si>
  <si>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</si>
  <si>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</si>
  <si>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</si>
  <si>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</si>
  <si>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</si>
  <si>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</si>
  <si>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</si>
  <si>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</si>
  <si>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</si>
  <si>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</si>
  <si>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</si>
  <si>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</si>
  <si>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</si>
  <si>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</si>
  <si>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</si>
  <si>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</si>
  <si>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</si>
  <si>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</si>
  <si>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</si>
  <si>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</si>
  <si>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</si>
  <si>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</si>
  <si>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</si>
  <si>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</si>
  <si>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</si>
  <si>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</si>
  <si>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</si>
  <si>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</si>
  <si>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</si>
  <si>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</si>
  <si>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</si>
  <si>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</si>
  <si>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</si>
  <si>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</si>
  <si>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</si>
  <si>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</si>
  <si>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</si>
  <si>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</si>
  <si>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</si>
  <si>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</si>
  <si>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</si>
  <si>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</si>
  <si>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</si>
  <si>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</si>
  <si>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</si>
  <si>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</si>
  <si>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</si>
  <si>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</si>
  <si>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</si>
  <si>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</si>
  <si>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</si>
  <si>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</si>
  <si>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</si>
  <si>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</si>
  <si>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</si>
  <si>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</si>
  <si>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</si>
  <si>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</si>
  <si>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</si>
  <si>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</si>
  <si>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</si>
  <si>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</si>
  <si>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</si>
  <si>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</si>
  <si>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</si>
  <si>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</si>
  <si>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</si>
  <si>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</si>
  <si>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</si>
  <si>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</si>
  <si>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</si>
  <si>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</si>
  <si>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</si>
  <si>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</si>
  <si>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</si>
  <si>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</si>
  <si>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</si>
  <si>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</si>
  <si>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</si>
  <si>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</si>
  <si>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</si>
  <si>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</si>
  <si>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</si>
  <si>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</si>
  <si>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</si>
  <si>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</si>
  <si>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</si>
  <si>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</si>
  <si>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</si>
  <si>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</si>
  <si>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</si>
  <si>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</si>
  <si>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</si>
  <si>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</si>
  <si>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</si>
  <si>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</si>
  <si>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</si>
  <si>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</si>
  <si>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</si>
  <si>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</si>
  <si>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</si>
  <si>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</si>
  <si>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</si>
  <si>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</si>
  <si>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</si>
  <si>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</si>
  <si>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</si>
  <si>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</si>
  <si>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</si>
  <si>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</si>
  <si>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</si>
  <si>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</si>
  <si>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</si>
  <si>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</si>
  <si>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</si>
  <si>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</si>
  <si>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</si>
  <si>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</si>
  <si>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</si>
  <si>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</si>
  <si>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</si>
  <si>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</si>
  <si>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</si>
  <si>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</si>
  <si>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</si>
  <si>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</si>
  <si>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</si>
  <si>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</si>
  <si>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</si>
  <si>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</si>
  <si>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</si>
  <si>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</si>
  <si>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</si>
  <si>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</si>
  <si>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</si>
  <si>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</si>
  <si>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</si>
  <si>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</si>
  <si>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</si>
  <si>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</si>
  <si>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</si>
  <si>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</si>
  <si>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</si>
  <si>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</si>
  <si>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</si>
  <si>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</si>
  <si>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</si>
  <si>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</si>
  <si>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</si>
  <si>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</si>
  <si>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</si>
  <si>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</si>
  <si>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</si>
  <si>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</si>
  <si>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</si>
  <si>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</si>
  <si>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</si>
  <si>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</si>
  <si>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</si>
  <si>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</si>
  <si>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</si>
  <si>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</si>
  <si>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</si>
  <si>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</si>
  <si>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</si>
  <si>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</si>
  <si>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</si>
  <si>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</si>
  <si>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</si>
  <si>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</si>
  <si>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</si>
  <si>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</si>
  <si>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</si>
  <si>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</si>
  <si>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</si>
  <si>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</si>
  <si>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</si>
  <si>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</si>
  <si>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</si>
  <si>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</si>
  <si>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</si>
  <si>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</si>
  <si>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</si>
  <si>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</si>
  <si>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</si>
  <si>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</si>
  <si>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</si>
  <si>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</si>
  <si>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</si>
  <si>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</si>
  <si>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</si>
  <si>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</si>
  <si>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</si>
  <si>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</si>
  <si>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</si>
  <si>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</si>
  <si>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</si>
  <si>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</si>
  <si>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</si>
  <si>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</si>
  <si>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</si>
  <si>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</si>
  <si>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</si>
  <si>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</si>
  <si>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</si>
  <si>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</si>
  <si>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</si>
  <si>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</si>
  <si>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</si>
  <si>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</si>
  <si>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</si>
  <si>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</si>
  <si>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</si>
  <si>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</si>
  <si>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</si>
  <si>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</si>
  <si>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</si>
  <si>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</si>
  <si>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</si>
  <si>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</si>
  <si>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</si>
  <si>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</si>
  <si>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</si>
  <si>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</si>
  <si>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</si>
  <si>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</si>
  <si>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</si>
  <si>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</si>
  <si>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</si>
  <si>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</si>
  <si>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</si>
  <si>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</si>
  <si>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</si>
  <si>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</si>
  <si>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</si>
  <si>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</si>
  <si>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</si>
  <si>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</si>
  <si>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</si>
  <si>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</si>
  <si>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</si>
  <si>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</si>
  <si>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</si>
  <si>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</si>
  <si>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</si>
  <si>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</si>
  <si>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</si>
  <si>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</si>
  <si>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</si>
  <si>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</si>
  <si>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</si>
  <si>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</si>
  <si>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</si>
  <si>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</si>
  <si>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</si>
  <si>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</si>
  <si>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</si>
  <si>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</si>
  <si>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</si>
  <si>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</si>
  <si>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</si>
  <si>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</si>
  <si>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</si>
  <si>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</si>
  <si>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</si>
  <si>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</si>
  <si>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</si>
  <si>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</si>
  <si>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</si>
  <si>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</si>
  <si>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</si>
  <si>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</si>
  <si>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</si>
  <si>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</si>
  <si>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</si>
  <si>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</si>
  <si>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</si>
  <si>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</si>
  <si>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</si>
  <si>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</si>
  <si>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</si>
  <si>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</si>
  <si>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</si>
  <si>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</si>
  <si>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</si>
  <si>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</si>
  <si>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</si>
  <si>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</si>
  <si>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</si>
  <si>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</si>
  <si>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</si>
  <si>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</si>
  <si>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</si>
  <si>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</si>
  <si>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</si>
  <si>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</si>
  <si>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</si>
  <si>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</si>
  <si>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</si>
  <si>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</si>
  <si>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</si>
  <si>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</si>
  <si>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</si>
  <si>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</si>
  <si>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</si>
  <si>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</si>
  <si>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</si>
  <si>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</si>
  <si>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</si>
  <si>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</si>
  <si>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</si>
  <si>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</si>
  <si>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</si>
  <si>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</si>
  <si>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</si>
  <si>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</si>
  <si>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</si>
  <si>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</si>
  <si>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</si>
  <si>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</si>
  <si>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</si>
  <si>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</si>
  <si>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</si>
  <si>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</si>
  <si>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</si>
  <si>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</si>
  <si>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</si>
  <si>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</si>
  <si>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</si>
  <si>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</si>
  <si>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</si>
  <si>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</si>
  <si>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</si>
  <si>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</si>
  <si>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</si>
  <si>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</si>
  <si>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</si>
  <si>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</si>
  <si>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</si>
  <si>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</si>
  <si>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</si>
  <si>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</si>
  <si>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</si>
  <si>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</si>
  <si>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</si>
  <si>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</si>
  <si>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</si>
  <si>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</si>
  <si>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</si>
  <si>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</si>
  <si>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</si>
  <si>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</si>
  <si>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</si>
  <si>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</si>
  <si>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</si>
  <si>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</si>
  <si>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</si>
  <si>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</si>
  <si>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</si>
  <si>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</si>
  <si>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</si>
  <si>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</si>
  <si>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</si>
  <si>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</si>
  <si>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</si>
  <si>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</si>
  <si>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</si>
  <si>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</si>
  <si>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</si>
  <si>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</si>
  <si>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</si>
  <si>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</si>
  <si>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</si>
  <si>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</si>
  <si>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</si>
  <si>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</si>
  <si>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</si>
  <si>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</si>
  <si>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</si>
  <si>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</si>
  <si>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</si>
  <si>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</si>
  <si>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</si>
  <si>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</si>
  <si>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</si>
  <si>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</si>
  <si>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</si>
  <si>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</si>
  <si>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</si>
  <si>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</si>
  <si>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</si>
  <si>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</si>
  <si>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</si>
  <si>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</si>
  <si>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</si>
  <si>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</si>
  <si>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</si>
  <si>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</si>
  <si>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</si>
  <si>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</si>
  <si>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</si>
  <si>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</si>
  <si>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</si>
  <si>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</si>
  <si>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</si>
  <si>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</si>
  <si>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</si>
  <si>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</si>
  <si>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</si>
  <si>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</si>
  <si>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</si>
  <si>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</si>
  <si>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</si>
  <si>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</si>
  <si>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</si>
  <si>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</si>
  <si>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</si>
  <si>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</si>
  <si>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</si>
  <si>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</si>
  <si>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</si>
  <si>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</si>
  <si>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</si>
  <si>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</si>
  <si>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</si>
  <si>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</si>
  <si>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</si>
  <si>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</si>
  <si>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</si>
  <si>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</si>
  <si>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</si>
  <si>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</si>
  <si>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</si>
  <si>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</si>
  <si>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</si>
  <si>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</si>
  <si>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</si>
  <si>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</si>
  <si>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</si>
  <si>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</si>
  <si>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</si>
  <si>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</si>
  <si>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</si>
  <si>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</si>
  <si>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</si>
  <si>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</si>
  <si>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</si>
  <si>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</si>
  <si>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</si>
  <si>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</si>
  <si>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</si>
  <si>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</si>
  <si>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</si>
  <si>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</si>
  <si>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</si>
  <si>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</si>
  <si>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</si>
  <si>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</si>
  <si>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</si>
  <si>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</si>
  <si>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</si>
  <si>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</si>
  <si>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</si>
  <si>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</si>
  <si>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</si>
  <si>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</si>
  <si>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</si>
  <si>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</si>
  <si>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</si>
  <si>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</si>
  <si>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</si>
  <si>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</si>
  <si>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</si>
  <si>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</si>
  <si>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</si>
  <si>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</si>
  <si>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</si>
  <si>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</si>
  <si>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</si>
  <si>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</si>
  <si>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</si>
  <si>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</si>
  <si>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</si>
  <si>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</si>
  <si>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</si>
  <si>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</si>
  <si>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</si>
  <si>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</si>
  <si>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</si>
  <si>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</si>
  <si>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</si>
  <si>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</si>
  <si>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</si>
  <si>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</si>
  <si>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</si>
  <si>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</si>
  <si>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</si>
  <si>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</si>
  <si>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</si>
  <si>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</si>
  <si>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</si>
  <si>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</si>
  <si>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</si>
  <si>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</si>
  <si>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</si>
  <si>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</si>
  <si>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</si>
  <si>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</si>
  <si>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</si>
  <si>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</si>
  <si>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</si>
  <si>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</si>
  <si>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</si>
  <si>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</si>
  <si>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</si>
  <si>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</si>
  <si>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</si>
  <si>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</si>
  <si>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</si>
  <si>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</si>
  <si>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</si>
  <si>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</si>
  <si>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</si>
  <si>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</si>
  <si>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</si>
  <si>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</si>
  <si>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</si>
  <si>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</si>
  <si>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</si>
  <si>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</si>
  <si>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</si>
  <si>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</si>
  <si>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</si>
  <si>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</si>
  <si>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</si>
  <si>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</si>
  <si>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</si>
  <si>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</si>
  <si>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</si>
  <si>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</si>
  <si>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</si>
  <si>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</si>
  <si>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</si>
  <si>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</si>
  <si>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</si>
  <si>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</si>
  <si>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</si>
  <si>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</si>
  <si>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</si>
  <si>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</si>
  <si>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</si>
  <si>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</si>
  <si>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</si>
  <si>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</si>
  <si>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</si>
  <si>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</si>
  <si>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</si>
  <si>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</si>
  <si>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</si>
  <si>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</si>
  <si>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</si>
  <si>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</si>
  <si>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</si>
  <si>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</si>
  <si>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</si>
  <si>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</si>
  <si>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</si>
  <si>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</si>
  <si>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</si>
  <si>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</si>
  <si>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</si>
  <si>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</si>
  <si>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</si>
  <si>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</si>
  <si>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</si>
  <si>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</si>
  <si>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</si>
  <si>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</si>
  <si>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</si>
  <si>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</si>
  <si>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</si>
  <si>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</si>
  <si>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</si>
  <si>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</si>
  <si>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</si>
  <si>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</si>
  <si>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</si>
  <si>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</si>
  <si>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</si>
  <si>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</si>
  <si>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</si>
  <si>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</si>
  <si>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</si>
  <si>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</si>
  <si>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</si>
  <si>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</si>
  <si>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</si>
  <si>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</si>
  <si>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</si>
  <si>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</si>
  <si>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</si>
  <si>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</si>
  <si>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</si>
  <si>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</si>
  <si>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</si>
  <si>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</si>
  <si>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</si>
  <si>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</si>
  <si>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</si>
  <si>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</si>
  <si>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</si>
  <si>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</si>
  <si>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</si>
  <si>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</si>
  <si>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</si>
  <si>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</si>
  <si>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</si>
  <si>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</si>
  <si>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</si>
  <si>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</si>
  <si>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</si>
  <si>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</si>
  <si>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</si>
  <si>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</si>
  <si>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</si>
  <si>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</si>
  <si>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</si>
  <si>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</si>
  <si>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</si>
  <si>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</si>
  <si>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</si>
  <si>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</si>
  <si>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</si>
  <si>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</si>
  <si>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</si>
  <si>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</si>
  <si>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</si>
  <si>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</si>
  <si>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</si>
  <si>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</si>
  <si>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</si>
  <si>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</si>
  <si>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</si>
  <si>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</si>
  <si>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</si>
  <si>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</si>
  <si>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</si>
  <si>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</si>
  <si>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</si>
  <si>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</si>
  <si>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</si>
  <si>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</si>
  <si>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</si>
  <si>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</si>
  <si>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</si>
  <si>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</si>
  <si>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</si>
  <si>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</si>
  <si>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</si>
  <si>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</si>
  <si>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</si>
  <si>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</si>
  <si>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</si>
  <si>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</si>
  <si>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</si>
  <si>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</si>
  <si>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</si>
  <si>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</si>
  <si>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</si>
  <si>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</si>
  <si>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</si>
  <si>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</si>
  <si>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</si>
  <si>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</si>
  <si>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</si>
  <si>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</si>
  <si>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</si>
  <si>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</si>
  <si>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</si>
  <si>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</si>
  <si>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</si>
  <si>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</si>
  <si>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</si>
  <si>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</si>
  <si>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</si>
  <si>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</si>
  <si>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</si>
  <si>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</si>
  <si>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</si>
  <si>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</si>
  <si>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</si>
  <si>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</si>
  <si>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</si>
  <si>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</si>
  <si>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</si>
  <si>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</si>
  <si>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</si>
  <si>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</si>
  <si>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</si>
  <si>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</si>
  <si>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</si>
  <si>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</si>
  <si>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</si>
  <si>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</si>
  <si>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</si>
  <si>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</si>
  <si>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</si>
  <si>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</si>
  <si>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</si>
  <si>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</si>
  <si>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</si>
  <si>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</si>
  <si>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</si>
  <si>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</si>
  <si>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</si>
  <si>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</si>
  <si>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</si>
  <si>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</si>
  <si>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</si>
  <si>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</si>
  <si>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</si>
  <si>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</si>
  <si>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</si>
  <si>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</si>
  <si>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</si>
  <si>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</si>
  <si>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</si>
  <si>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</si>
  <si>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</si>
  <si>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</si>
  <si>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</si>
  <si>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</si>
  <si>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</si>
  <si>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</si>
  <si>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</si>
  <si>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</si>
  <si>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</si>
  <si>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</si>
  <si>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</si>
  <si>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</si>
  <si>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</si>
  <si>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</si>
  <si>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</si>
  <si>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</si>
  <si>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</si>
  <si>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</si>
  <si>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</si>
  <si>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</si>
  <si>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</si>
  <si>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</si>
  <si>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</si>
  <si>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</si>
  <si>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</si>
  <si>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</si>
  <si>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</si>
  <si>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</si>
  <si>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</si>
  <si>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</si>
  <si>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</si>
  <si>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</si>
  <si>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</si>
  <si>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</si>
  <si>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</si>
  <si>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</si>
  <si>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</si>
  <si>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</si>
  <si>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</si>
  <si>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</si>
  <si>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</si>
  <si>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</si>
  <si>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</si>
  <si>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</si>
  <si>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</si>
  <si>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</si>
  <si>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</si>
  <si>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</si>
  <si>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</si>
  <si>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</si>
  <si>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</si>
  <si>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</si>
  <si>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</si>
  <si>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</si>
  <si>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</si>
  <si>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</si>
  <si>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</si>
  <si>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</si>
  <si>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</si>
  <si>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</si>
  <si>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</si>
  <si>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</si>
  <si>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</si>
  <si>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</si>
  <si>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</si>
  <si>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</si>
  <si>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</si>
  <si>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</si>
  <si>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</si>
  <si>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</si>
  <si>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</si>
  <si>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</si>
  <si>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</si>
  <si>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</si>
  <si>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</si>
  <si>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</si>
  <si>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</si>
  <si>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</si>
  <si>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</si>
  <si>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</si>
  <si>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</si>
  <si>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</si>
  <si>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</si>
  <si>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</si>
  <si>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</si>
  <si>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</si>
  <si>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</si>
  <si>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</si>
  <si>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</si>
  <si>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</si>
  <si>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</si>
  <si>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</si>
  <si>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</si>
  <si>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</si>
  <si>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</si>
  <si>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</si>
  <si>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</si>
  <si>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</si>
  <si>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</si>
  <si>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</si>
  <si>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</si>
  <si>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</si>
  <si>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</si>
  <si>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</si>
  <si>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</si>
  <si>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</si>
  <si>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</si>
  <si>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</si>
  <si>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</si>
  <si>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</si>
  <si>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</si>
  <si>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</si>
  <si>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</si>
  <si>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</si>
  <si>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</si>
  <si>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</si>
  <si>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</si>
  <si>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</si>
  <si>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</si>
  <si>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</si>
  <si>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</si>
  <si>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</si>
  <si>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</si>
  <si>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</si>
  <si>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</si>
  <si>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</si>
  <si>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</si>
  <si>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</si>
  <si>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</si>
  <si>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</si>
  <si>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</si>
  <si>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</si>
  <si>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</si>
  <si>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</si>
  <si>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</si>
  <si>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</si>
  <si>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</si>
  <si>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</si>
  <si>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</si>
  <si>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</si>
  <si>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</si>
  <si>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</si>
  <si>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</si>
  <si>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</si>
  <si>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</si>
  <si>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</si>
  <si>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</si>
  <si>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</si>
  <si>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</si>
  <si>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</si>
  <si>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</si>
  <si>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</si>
  <si>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</si>
  <si>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</si>
  <si>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</si>
  <si>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</si>
  <si>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</si>
  <si>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</si>
  <si>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</si>
  <si>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</si>
  <si>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</si>
  <si>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</si>
  <si>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</si>
  <si>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</si>
  <si>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</si>
  <si>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</si>
  <si>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</si>
  <si>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</si>
  <si>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</si>
  <si>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</si>
  <si>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</si>
  <si>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</si>
  <si>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</si>
  <si>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</si>
  <si>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</si>
  <si>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</si>
  <si>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</si>
  <si>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</si>
  <si>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</si>
  <si>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</si>
  <si>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</si>
  <si>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</si>
  <si>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</si>
  <si>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</si>
  <si>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</si>
  <si>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</si>
  <si>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</si>
  <si>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</si>
  <si>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</si>
  <si>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</si>
  <si>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</si>
  <si>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</si>
  <si>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</si>
  <si>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</si>
  <si>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</si>
  <si>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</si>
  <si>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</si>
  <si>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</si>
  <si>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</si>
  <si>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</si>
  <si>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</si>
  <si>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</si>
  <si>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</si>
  <si>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</si>
  <si>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</si>
  <si>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</si>
  <si>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</si>
  <si>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</si>
  <si>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</si>
  <si>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</si>
  <si>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</si>
  <si>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</si>
  <si>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</si>
  <si>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</si>
  <si>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</si>
  <si>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</si>
  <si>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</si>
  <si>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</si>
  <si>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</si>
  <si>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</si>
  <si>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</si>
  <si>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</si>
  <si>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</si>
  <si>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</si>
  <si>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</si>
  <si>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</si>
  <si>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</si>
  <si>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</si>
  <si>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</si>
  <si>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</si>
  <si>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</si>
  <si>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</si>
  <si>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</si>
  <si>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</si>
  <si>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</si>
  <si>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</si>
  <si>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</si>
  <si>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</si>
  <si>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</si>
  <si>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</si>
  <si>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</si>
  <si>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</si>
  <si>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</si>
  <si>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</si>
  <si>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</si>
  <si>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</si>
  <si>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</si>
  <si>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</si>
  <si>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</si>
  <si>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</si>
  <si>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</si>
  <si>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</si>
  <si>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</si>
  <si>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</si>
  <si>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</si>
  <si>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</si>
  <si>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</si>
  <si>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</si>
  <si>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</si>
  <si>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</si>
  <si>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</si>
  <si>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</si>
  <si>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</si>
  <si>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</si>
  <si>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</si>
  <si>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</si>
  <si>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</si>
  <si>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</si>
  <si>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</si>
  <si>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</si>
  <si>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</si>
  <si>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</si>
  <si>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</si>
  <si>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</si>
  <si>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</si>
  <si>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</si>
  <si>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</si>
  <si>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</si>
  <si>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</si>
  <si>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</si>
  <si>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</si>
  <si>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</si>
  <si>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</si>
  <si>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</si>
  <si>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</si>
  <si>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</si>
  <si>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</si>
  <si>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</si>
  <si>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</si>
  <si>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</si>
  <si>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</si>
  <si>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</si>
  <si>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</si>
  <si>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</si>
  <si>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</si>
  <si>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</si>
  <si>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</si>
  <si>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</si>
  <si>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</si>
  <si>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</si>
  <si>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</si>
  <si>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</si>
  <si>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</si>
  <si>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</si>
  <si>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</si>
  <si>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</si>
  <si>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</si>
  <si>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</si>
  <si>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</si>
  <si>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</si>
  <si>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</si>
  <si>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</si>
  <si>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</si>
  <si>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</si>
  <si>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</si>
  <si>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</si>
  <si>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</si>
  <si>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</si>
  <si>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</si>
  <si>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</si>
  <si>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</si>
  <si>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</si>
  <si>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</si>
  <si>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</si>
  <si>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</si>
  <si>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</si>
  <si>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</si>
  <si>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</si>
  <si>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</si>
  <si>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</si>
  <si>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</si>
  <si>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</si>
  <si>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</si>
  <si>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</si>
  <si>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</si>
  <si>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</si>
  <si>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</si>
  <si>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</si>
  <si>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</si>
  <si>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</si>
  <si>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</si>
  <si>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</si>
  <si>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</si>
  <si>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</si>
  <si>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</si>
  <si>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</si>
  <si>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</si>
  <si>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</si>
  <si>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</si>
  <si>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</si>
  <si>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</si>
  <si>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</si>
  <si>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</si>
  <si>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</si>
  <si>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</si>
  <si>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</si>
  <si>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</si>
  <si>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</si>
  <si>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</si>
  <si>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</si>
  <si>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</si>
  <si>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</si>
  <si>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</si>
  <si>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</si>
  <si>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</si>
  <si>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</si>
  <si>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</si>
  <si>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</si>
  <si>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</si>
  <si>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</si>
  <si>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</si>
  <si>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</si>
  <si>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</si>
  <si>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</si>
  <si>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</si>
  <si>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</si>
  <si>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</si>
  <si>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</si>
  <si>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</si>
  <si>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</si>
  <si>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</si>
  <si>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</si>
  <si>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</si>
  <si>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</si>
  <si>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</si>
  <si>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</si>
  <si>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</si>
  <si>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</si>
  <si>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</si>
  <si>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</si>
  <si>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</si>
  <si>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</si>
  <si>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</si>
  <si>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</si>
  <si>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</si>
  <si>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</si>
  <si>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</si>
  <si>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</si>
  <si>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</si>
  <si>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</si>
  <si>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</si>
  <si>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</si>
  <si>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</si>
  <si>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</si>
  <si>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</si>
  <si>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</si>
  <si>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</si>
  <si>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</si>
  <si>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</si>
  <si>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</si>
  <si>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</si>
  <si>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</si>
  <si>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</si>
  <si>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</si>
  <si>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</si>
  <si>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</si>
  <si>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</si>
  <si>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</si>
  <si>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</si>
  <si>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</si>
  <si>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</si>
  <si>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</si>
  <si>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</si>
  <si>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</si>
  <si>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</si>
  <si>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</si>
  <si>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</si>
  <si>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</si>
  <si>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</si>
  <si>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</si>
  <si>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</si>
  <si>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</si>
  <si>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</si>
  <si>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</si>
  <si>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</si>
  <si>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</si>
  <si>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</si>
  <si>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</si>
  <si>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</si>
  <si>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</si>
  <si>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</si>
  <si>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</si>
  <si>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</si>
  <si>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</si>
  <si>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</si>
  <si>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</si>
  <si>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</si>
  <si>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</si>
  <si>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</si>
  <si>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</si>
  <si>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</si>
  <si>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</si>
  <si>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</si>
  <si>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</si>
  <si>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</si>
  <si>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</si>
  <si>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</si>
  <si>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</si>
  <si>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</si>
  <si>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</si>
  <si>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</si>
  <si>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</si>
  <si>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</si>
  <si>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</si>
  <si>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</si>
  <si>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</si>
  <si>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</si>
  <si>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</si>
  <si>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</si>
  <si>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</si>
  <si>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</si>
  <si>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</si>
  <si>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</si>
  <si>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</si>
  <si>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</si>
  <si>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</si>
  <si>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</si>
  <si>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</si>
  <si>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</si>
  <si>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</si>
  <si>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</si>
  <si>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</si>
  <si>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</si>
  <si>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</si>
  <si>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</si>
  <si>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</si>
  <si>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</si>
  <si>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</si>
  <si>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</si>
  <si>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</si>
  <si>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</si>
  <si>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</si>
  <si>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</si>
  <si>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</si>
  <si>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</si>
  <si>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</si>
  <si>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</si>
  <si>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</si>
  <si>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</si>
  <si>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</si>
  <si>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</si>
  <si>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</si>
  <si>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</si>
  <si>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</si>
  <si>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</si>
  <si>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</si>
  <si>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</si>
  <si>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</si>
  <si>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</si>
  <si>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</si>
  <si>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</si>
  <si>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</si>
  <si>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</si>
  <si>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</si>
  <si>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</si>
  <si>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</si>
  <si>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</si>
  <si>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</si>
  <si>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</si>
  <si>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</si>
  <si>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</si>
  <si>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</si>
  <si>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</si>
  <si>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</si>
  <si>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</si>
  <si>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</si>
  <si>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</si>
  <si>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</si>
  <si>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</si>
  <si>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</si>
  <si>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</si>
  <si>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</si>
  <si>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</si>
  <si>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</si>
  <si>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</si>
  <si>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</si>
  <si>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</si>
  <si>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</si>
  <si>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</si>
  <si>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</si>
  <si>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</si>
  <si>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</si>
  <si>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</si>
  <si>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</si>
  <si>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</si>
  <si>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</si>
  <si>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</si>
  <si>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</si>
  <si>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</si>
  <si>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</si>
  <si>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</si>
  <si>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</si>
  <si>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</si>
  <si>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</si>
  <si>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</si>
  <si>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</si>
  <si>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</si>
  <si>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</si>
  <si>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</si>
  <si>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</si>
  <si>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</si>
  <si>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</si>
  <si>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</si>
  <si>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</si>
  <si>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</si>
  <si>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</si>
  <si>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</si>
  <si>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</si>
  <si>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</si>
  <si>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</si>
  <si>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</si>
  <si>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</si>
  <si>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</si>
  <si>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</si>
  <si>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</si>
  <si>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</si>
  <si>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</si>
  <si>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</si>
  <si>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</si>
  <si>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</si>
  <si>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</si>
  <si>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</si>
  <si>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</si>
  <si>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</si>
  <si>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</si>
  <si>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</si>
  <si>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</si>
  <si>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</si>
  <si>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</si>
  <si>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</si>
  <si>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</si>
  <si>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</si>
  <si>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</si>
  <si>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</si>
  <si>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</si>
  <si>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</si>
  <si>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</si>
  <si>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</si>
  <si>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</si>
  <si>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</si>
  <si>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</si>
  <si>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</si>
  <si>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</si>
  <si>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</si>
  <si>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</si>
  <si>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</si>
  <si>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</si>
  <si>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</si>
  <si>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</si>
  <si>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</si>
  <si>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</si>
  <si>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</si>
  <si>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</si>
  <si>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</si>
  <si>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</si>
  <si>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</si>
  <si>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</si>
  <si>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</si>
  <si>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</si>
  <si>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</si>
  <si>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</si>
  <si>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</si>
  <si>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</si>
  <si>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</si>
  <si>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</si>
  <si>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</si>
  <si>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</si>
  <si>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</si>
  <si>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</si>
  <si>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</si>
  <si>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</si>
  <si>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</si>
  <si>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</si>
  <si>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</si>
  <si>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</si>
  <si>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</si>
  <si>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</si>
  <si>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</si>
  <si>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</si>
  <si>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</si>
  <si>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</si>
  <si>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</si>
  <si>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</si>
  <si>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</si>
  <si>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</si>
  <si>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</si>
  <si>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</si>
  <si>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</si>
  <si>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</si>
  <si>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</si>
  <si>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</si>
  <si>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</si>
  <si>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</si>
  <si>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</si>
  <si>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</si>
  <si>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</si>
  <si>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</si>
  <si>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</si>
  <si>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</si>
  <si>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</si>
  <si>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</si>
  <si>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</si>
  <si>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</si>
  <si>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</si>
  <si>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</si>
  <si>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</si>
  <si>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</si>
  <si>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</si>
  <si>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</si>
  <si>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</si>
  <si>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</si>
  <si>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</si>
  <si>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</si>
  <si>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</si>
  <si>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</si>
  <si>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</si>
  <si>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</si>
  <si>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</si>
  <si>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</si>
  <si>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</si>
  <si>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</si>
  <si>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</si>
  <si>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</si>
  <si>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</si>
  <si>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</si>
  <si>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</si>
  <si>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</si>
  <si>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</si>
  <si>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</si>
  <si>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</si>
  <si>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</si>
  <si>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</si>
  <si>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</si>
  <si>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</si>
  <si>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</si>
  <si>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</si>
  <si>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</si>
  <si>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</si>
  <si>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</si>
  <si>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</si>
  <si>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</si>
  <si>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</si>
  <si>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</si>
  <si>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</si>
  <si>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</si>
  <si>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</si>
  <si>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</si>
  <si>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</si>
  <si>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</si>
  <si>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</si>
  <si>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</si>
  <si>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</si>
  <si>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</si>
  <si>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</si>
  <si>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</si>
  <si>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</si>
  <si>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</si>
  <si>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</si>
  <si>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</si>
  <si>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</si>
  <si>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</si>
  <si>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</si>
  <si>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</si>
  <si>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</si>
  <si>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</si>
  <si>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</si>
  <si>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</si>
  <si>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</si>
  <si>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</si>
  <si>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</si>
  <si>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</si>
  <si>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</si>
  <si>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</si>
  <si>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</si>
  <si>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</si>
  <si>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</si>
  <si>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</si>
  <si>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</si>
  <si>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</si>
  <si>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</si>
  <si>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</si>
  <si>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</si>
  <si>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</si>
  <si>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</si>
  <si>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</si>
  <si>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</si>
  <si>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</si>
  <si>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</si>
  <si>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</si>
  <si>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</si>
  <si>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</si>
  <si>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</si>
  <si>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</si>
  <si>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</si>
  <si>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</si>
  <si>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</si>
  <si>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</si>
  <si>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</si>
  <si>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</si>
  <si>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</si>
  <si>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</si>
  <si>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</si>
  <si>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</si>
  <si>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</si>
  <si>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</si>
  <si>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</si>
  <si>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</si>
  <si>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</si>
  <si>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</si>
  <si>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</si>
  <si>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</si>
  <si>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</si>
  <si>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</si>
  <si>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</si>
  <si>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</si>
  <si>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</si>
  <si>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</si>
  <si>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</si>
  <si>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</si>
  <si>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</si>
  <si>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</si>
  <si>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</si>
  <si>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</si>
  <si>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</si>
  <si>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</si>
  <si>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</si>
  <si>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</si>
  <si>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</si>
  <si>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</si>
  <si>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</si>
  <si>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</si>
  <si>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</si>
  <si>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</si>
  <si>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</si>
  <si>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</si>
  <si>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</si>
  <si>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</si>
  <si>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</si>
  <si>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</si>
  <si>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</si>
  <si>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</si>
  <si>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</si>
  <si>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</si>
  <si>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</si>
  <si>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</si>
  <si>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</si>
  <si>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</si>
  <si>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</si>
  <si>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</si>
  <si>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</si>
  <si>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</si>
  <si>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</si>
  <si>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</si>
  <si>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</si>
  <si>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</si>
  <si>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</si>
  <si>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</si>
  <si>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</si>
  <si>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</si>
  <si>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</si>
  <si>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</si>
  <si>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</si>
  <si>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</si>
  <si>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</si>
  <si>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</si>
  <si>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</si>
  <si>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</si>
  <si>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</si>
  <si>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</si>
  <si>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</si>
  <si>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</si>
  <si>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</si>
  <si>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</si>
  <si>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</si>
  <si>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</si>
  <si>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</si>
  <si>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</si>
  <si>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</si>
  <si>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</si>
  <si>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</si>
  <si>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</si>
  <si>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</si>
  <si>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</si>
  <si>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</si>
  <si>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</si>
  <si>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</si>
  <si>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</si>
  <si>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</si>
  <si>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</si>
  <si>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</si>
  <si>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</si>
  <si>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</si>
  <si>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</si>
  <si>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</si>
  <si>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</si>
  <si>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</si>
  <si>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</si>
  <si>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</si>
  <si>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</si>
  <si>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</si>
  <si>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</si>
  <si>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</si>
  <si>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</si>
  <si>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</si>
  <si>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</si>
  <si>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</si>
  <si>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</si>
  <si>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</si>
  <si>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</si>
  <si>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</si>
  <si>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</si>
  <si>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</si>
  <si>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</si>
  <si>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</si>
  <si>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</si>
  <si>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</si>
  <si>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</si>
  <si>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</si>
  <si>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</si>
  <si>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</si>
  <si>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</si>
  <si>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</si>
  <si>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</si>
  <si>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</si>
  <si>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</si>
  <si>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</si>
  <si>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</si>
  <si>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</si>
  <si>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</si>
  <si>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</si>
  <si>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</si>
  <si>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</si>
  <si>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</si>
  <si>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</si>
  <si>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</si>
  <si>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</si>
  <si>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</si>
  <si>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</si>
  <si>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</si>
  <si>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</si>
  <si>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</si>
  <si>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</si>
  <si>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</si>
  <si>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</si>
  <si>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</si>
  <si>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</si>
  <si>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</si>
  <si>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</si>
  <si>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</si>
  <si>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</si>
  <si>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</si>
  <si>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</si>
  <si>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</si>
  <si>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</si>
  <si>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</si>
  <si>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</si>
  <si>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</si>
  <si>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</si>
  <si>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</si>
  <si>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</si>
  <si>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</si>
  <si>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</si>
  <si>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</si>
  <si>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</si>
  <si>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</si>
  <si>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</si>
  <si>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</si>
  <si>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</si>
  <si>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</si>
  <si>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</si>
  <si>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</si>
  <si>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</si>
  <si>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</si>
  <si>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</si>
  <si>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</si>
  <si>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</si>
  <si>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</si>
  <si>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</si>
  <si>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</si>
  <si>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</si>
  <si>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</si>
  <si>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</si>
  <si>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</si>
  <si>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</si>
  <si>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</si>
  <si>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</si>
  <si>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</si>
  <si>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</si>
  <si>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</si>
  <si>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</si>
  <si>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</si>
  <si>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</si>
  <si>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</si>
  <si>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</si>
  <si>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</si>
  <si>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</si>
  <si>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</si>
  <si>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</si>
  <si>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</si>
  <si>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</si>
  <si>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</si>
  <si>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</si>
  <si>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</si>
  <si>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</si>
  <si>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</si>
  <si>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</si>
  <si>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</si>
  <si>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</si>
  <si>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</si>
  <si>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</si>
  <si>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</si>
  <si>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</si>
  <si>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</si>
  <si>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</si>
  <si>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</si>
  <si>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</si>
  <si>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</si>
  <si>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</si>
  <si>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</si>
  <si>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</si>
  <si>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</si>
  <si>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</si>
  <si>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</si>
  <si>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</si>
  <si>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</si>
  <si>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</si>
  <si>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</si>
  <si>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</si>
  <si>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</si>
  <si>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</si>
  <si>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</si>
  <si>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</si>
  <si>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</si>
  <si>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</si>
  <si>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</si>
  <si>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</si>
  <si>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</si>
  <si>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</si>
  <si>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</si>
  <si>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</si>
  <si>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</si>
  <si>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</si>
  <si>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</si>
  <si>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</si>
  <si>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</si>
  <si>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</si>
  <si>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</si>
  <si>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</si>
  <si>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</si>
  <si>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</si>
  <si>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</si>
  <si>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</si>
  <si>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</si>
  <si>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</si>
  <si>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</si>
  <si>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</si>
  <si>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</si>
  <si>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</si>
  <si>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</si>
  <si>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</si>
  <si>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</si>
  <si>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</si>
  <si>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</si>
  <si>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</si>
  <si>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</si>
  <si>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</si>
  <si>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</si>
  <si>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</si>
  <si>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</si>
  <si>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</si>
  <si>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</si>
  <si>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</si>
  <si>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</si>
  <si>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</si>
  <si>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</si>
  <si>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</si>
  <si>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</si>
  <si>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</si>
  <si>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</si>
  <si>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</si>
  <si>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</si>
  <si>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</si>
  <si>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</si>
  <si>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</si>
  <si>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</si>
  <si>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</si>
  <si>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</si>
  <si>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</si>
  <si>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</si>
  <si>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</si>
  <si>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</si>
  <si>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</si>
  <si>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</si>
  <si>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</si>
  <si>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</si>
  <si>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</si>
  <si>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</si>
  <si>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</si>
  <si>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</si>
  <si>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</si>
  <si>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</si>
  <si>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</si>
  <si>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</si>
  <si>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</si>
  <si>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</si>
  <si>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</si>
  <si>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</si>
  <si>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</si>
  <si>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</si>
  <si>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</si>
  <si>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</si>
  <si>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</si>
  <si>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</si>
  <si>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</si>
  <si>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</si>
  <si>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</si>
  <si>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</si>
  <si>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</si>
  <si>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</si>
  <si>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</si>
  <si>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</si>
  <si>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</si>
  <si>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</si>
  <si>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</si>
  <si>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</si>
  <si>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</si>
  <si>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</si>
  <si>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</si>
  <si>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</si>
  <si>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</si>
  <si>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</si>
  <si>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</si>
  <si>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</si>
  <si>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</si>
  <si>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</si>
  <si>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</si>
  <si>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</si>
  <si>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</si>
  <si>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</si>
  <si>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</si>
  <si>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</si>
  <si>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</si>
  <si>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</si>
  <si>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</si>
  <si>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</si>
  <si>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</si>
  <si>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</si>
  <si>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</si>
  <si>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</si>
  <si>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</si>
  <si>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</si>
  <si>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</si>
  <si>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</si>
  <si>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</si>
  <si>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</si>
  <si>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</si>
  <si>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</si>
  <si>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</si>
  <si>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</si>
  <si>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</si>
  <si>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</si>
  <si>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</si>
  <si>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</si>
  <si>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</si>
  <si>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</si>
  <si>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</si>
  <si>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</si>
  <si>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</si>
  <si>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</si>
  <si>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</si>
  <si>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</si>
  <si>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</si>
  <si>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</si>
  <si>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</si>
  <si>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</si>
  <si>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</si>
  <si>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</si>
  <si>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</si>
  <si>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</si>
  <si>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</si>
  <si>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</si>
  <si>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</si>
  <si>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</si>
  <si>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</si>
  <si>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</si>
  <si>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</si>
  <si>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</si>
  <si>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</si>
  <si>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</si>
  <si>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</si>
  <si>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</si>
  <si>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</si>
  <si>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</si>
  <si>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</si>
  <si>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</si>
  <si>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</si>
  <si>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</si>
  <si>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</si>
  <si>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</si>
  <si>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</si>
  <si>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</si>
  <si>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</si>
  <si>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</si>
  <si>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</si>
  <si>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</si>
  <si>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</si>
  <si>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</si>
  <si>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</si>
  <si>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</si>
  <si>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</si>
  <si>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</si>
  <si>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</si>
  <si>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</si>
  <si>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</si>
  <si>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</si>
  <si>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</si>
  <si>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</si>
  <si>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</si>
  <si>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</si>
  <si>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</si>
  <si>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</si>
  <si>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</si>
  <si>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</si>
  <si>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</si>
  <si>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</si>
  <si>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</si>
  <si>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</si>
  <si>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</si>
  <si>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</si>
  <si>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</si>
  <si>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</si>
  <si>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</si>
  <si>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</si>
  <si>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</si>
  <si>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</si>
  <si>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</si>
  <si>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</si>
  <si>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</si>
  <si>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</si>
  <si>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</si>
  <si>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</si>
  <si>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</si>
  <si>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</si>
  <si>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</si>
  <si>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</si>
  <si>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</si>
  <si>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</si>
  <si>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</si>
  <si>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</si>
  <si>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</si>
  <si>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</si>
  <si>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</si>
  <si>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</si>
  <si>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</si>
  <si>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</si>
  <si>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</si>
  <si>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</si>
  <si>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</si>
  <si>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</si>
  <si>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</si>
  <si>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</si>
  <si>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</si>
  <si>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</si>
  <si>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</si>
  <si>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</si>
  <si>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</si>
  <si>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</si>
  <si>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</si>
  <si>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</si>
  <si>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</si>
  <si>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</si>
  <si>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</si>
  <si>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</si>
  <si>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</si>
  <si>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</si>
  <si>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</si>
  <si>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</si>
  <si>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</si>
  <si>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</si>
  <si>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</si>
  <si>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</si>
  <si>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</si>
  <si>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</si>
  <si>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</si>
  <si>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</si>
  <si>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</si>
  <si>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</si>
  <si>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</si>
  <si>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</si>
  <si>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</si>
  <si>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</si>
  <si>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</si>
  <si>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</si>
  <si>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</si>
  <si>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</si>
  <si>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</si>
  <si>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</si>
  <si>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</si>
  <si>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</si>
  <si>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</si>
  <si>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</si>
  <si>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</si>
  <si>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</si>
  <si>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</si>
  <si>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</si>
  <si>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</si>
  <si>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</si>
  <si>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</si>
  <si>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</si>
  <si>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</si>
  <si>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</si>
  <si>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</si>
  <si>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</si>
  <si>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</si>
  <si>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</si>
  <si>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</si>
  <si>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</si>
  <si>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</si>
  <si>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</si>
  <si>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</si>
  <si>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</si>
  <si>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</si>
  <si>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</si>
  <si>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</si>
  <si>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</si>
  <si>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</si>
  <si>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</si>
  <si>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</si>
  <si>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</si>
  <si>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</si>
  <si>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</si>
  <si>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</si>
  <si>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</si>
  <si>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</si>
  <si>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</si>
  <si>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</si>
  <si>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</si>
  <si>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</si>
  <si>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</si>
  <si>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</si>
  <si>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</si>
  <si>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</si>
  <si>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</si>
  <si>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</si>
  <si>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</si>
  <si>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</si>
  <si>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</si>
  <si>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</si>
  <si>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</si>
  <si>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</si>
  <si>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</si>
  <si>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</si>
  <si>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</si>
  <si>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</si>
  <si>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</si>
  <si>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</si>
  <si>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</si>
  <si>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</si>
  <si>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</si>
  <si>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</si>
  <si>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</si>
  <si>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</si>
  <si>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</si>
  <si>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</si>
  <si>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</si>
  <si>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</si>
  <si>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</si>
  <si>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</si>
  <si>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</si>
  <si>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</si>
  <si>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</si>
  <si>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</si>
  <si>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</si>
  <si>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</si>
  <si>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</si>
  <si>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</si>
  <si>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</si>
  <si>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</si>
  <si>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</si>
  <si>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</si>
  <si>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</si>
  <si>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</si>
  <si>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</si>
  <si>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</si>
  <si>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</si>
  <si>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</si>
  <si>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</si>
  <si>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</si>
  <si>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</si>
  <si>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</si>
  <si>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</si>
  <si>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</si>
  <si>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</si>
  <si>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</si>
  <si>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</si>
  <si>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</si>
  <si>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</si>
  <si>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</si>
  <si>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</si>
  <si>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</si>
  <si>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</si>
  <si>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</si>
  <si>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</si>
  <si>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</si>
  <si>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</si>
  <si>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</si>
  <si>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</si>
  <si>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</si>
  <si>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</si>
  <si>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</si>
  <si>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</si>
  <si>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</si>
  <si>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</si>
  <si>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</si>
  <si>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</si>
  <si>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</si>
  <si>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</si>
  <si>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</si>
  <si>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</si>
  <si>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</si>
  <si>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</si>
  <si>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</si>
  <si>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</si>
  <si>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</si>
  <si>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</si>
  <si>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</si>
  <si>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</si>
  <si>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</si>
  <si>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</si>
  <si>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</si>
  <si>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</si>
  <si>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</si>
  <si>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</si>
  <si>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</si>
  <si>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</si>
  <si>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</si>
  <si>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</si>
  <si>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</si>
  <si>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</si>
  <si>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</si>
  <si>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</si>
  <si>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</si>
  <si>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</si>
  <si>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</si>
  <si>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</si>
  <si>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</si>
  <si>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</si>
  <si>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</si>
  <si>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</si>
  <si>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</si>
  <si>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</si>
  <si>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</si>
  <si>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</si>
  <si>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</si>
  <si>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</si>
  <si>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</si>
  <si>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</si>
  <si>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</si>
  <si>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</si>
  <si>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</si>
  <si>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</si>
  <si>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</si>
  <si>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</si>
  <si>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</si>
  <si>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</si>
  <si>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</si>
  <si>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</si>
  <si>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</si>
  <si>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</si>
  <si>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</si>
  <si>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</si>
  <si>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</si>
  <si>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</si>
  <si>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</si>
  <si>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</si>
  <si>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</si>
  <si>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</si>
  <si>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</si>
  <si>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</si>
  <si>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</si>
  <si>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</si>
  <si>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</si>
  <si>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</si>
  <si>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</si>
  <si>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</si>
  <si>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</si>
  <si>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</si>
  <si>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</si>
  <si>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</si>
  <si>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</si>
  <si>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</si>
  <si>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</si>
  <si>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</si>
  <si>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</si>
  <si>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</si>
  <si>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</si>
  <si>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</si>
  <si>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</si>
  <si>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</si>
  <si>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</si>
  <si>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</si>
  <si>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</si>
  <si>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</si>
  <si>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</si>
  <si>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</si>
  <si>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</si>
  <si>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</si>
  <si>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</si>
  <si>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</si>
  <si>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</si>
  <si>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</si>
  <si>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</si>
  <si>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</si>
  <si>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</si>
  <si>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</si>
  <si>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</si>
  <si>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</si>
  <si>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</si>
  <si>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</si>
  <si>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</si>
  <si>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</si>
  <si>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</si>
  <si>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</si>
  <si>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</si>
  <si>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</si>
  <si>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</si>
  <si>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</si>
  <si>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</si>
  <si>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</si>
  <si>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</si>
  <si>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</si>
  <si>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</si>
  <si>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</si>
  <si>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</si>
  <si>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</si>
  <si>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</si>
  <si>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</si>
  <si>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</si>
  <si>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</si>
  <si>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</si>
  <si>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</si>
  <si>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</si>
  <si>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</si>
  <si>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</si>
  <si>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</si>
  <si>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</si>
  <si>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</si>
  <si>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</si>
  <si>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</si>
  <si>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</si>
  <si>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</si>
  <si>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</si>
  <si>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</si>
  <si>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</si>
  <si>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</si>
  <si>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</si>
  <si>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</si>
  <si>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</si>
  <si>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</si>
  <si>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</si>
  <si>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</si>
  <si>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</si>
  <si>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</si>
  <si>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</si>
  <si>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</si>
  <si>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</si>
  <si>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</si>
  <si>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</si>
  <si>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</si>
  <si>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</si>
  <si>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</si>
  <si>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</si>
  <si>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</si>
  <si>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</si>
  <si>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</si>
  <si>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</si>
  <si>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</si>
  <si>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</si>
  <si>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</si>
  <si>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</si>
  <si>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</si>
  <si>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</si>
  <si>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</si>
  <si>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</si>
  <si>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</si>
  <si>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</si>
  <si>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</si>
  <si>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</si>
  <si>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</si>
  <si>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</si>
  <si>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</si>
  <si>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</si>
  <si>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</si>
  <si>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</si>
  <si>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</si>
  <si>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</si>
  <si>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</si>
  <si>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</si>
  <si>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</si>
  <si>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</si>
  <si>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</si>
  <si>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</si>
  <si>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</si>
  <si>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</si>
  <si>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</si>
  <si>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</si>
  <si>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</si>
  <si>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</si>
  <si>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</si>
  <si>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</si>
  <si>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</si>
  <si>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</si>
  <si>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</si>
  <si>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</si>
  <si>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</si>
  <si>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</si>
  <si>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</si>
  <si>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</si>
  <si>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</si>
  <si>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</si>
  <si>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</si>
  <si>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</si>
  <si>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</si>
  <si>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</si>
  <si>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</si>
  <si>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</si>
  <si>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</si>
  <si>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</si>
  <si>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</si>
  <si>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</si>
  <si>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</si>
  <si>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</si>
  <si>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</si>
  <si>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</si>
  <si>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</si>
  <si>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</si>
  <si>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</si>
  <si>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</si>
  <si>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</si>
  <si>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</si>
  <si>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</si>
  <si>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</si>
  <si>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</si>
  <si>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</si>
  <si>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</si>
  <si>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</si>
  <si>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</si>
  <si>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</si>
  <si>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</si>
  <si>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</si>
  <si>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</si>
  <si>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</si>
  <si>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</si>
  <si>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</si>
  <si>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</si>
  <si>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</si>
  <si>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</si>
  <si>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</si>
  <si>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</si>
  <si>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</si>
  <si>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</si>
  <si>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</si>
  <si>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</si>
  <si>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</si>
  <si>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</si>
  <si>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</si>
  <si>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</si>
  <si>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</si>
  <si>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</si>
  <si>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</si>
  <si>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</si>
  <si>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</si>
  <si>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</si>
  <si>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</si>
  <si>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</si>
  <si>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</si>
  <si>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</si>
  <si>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</si>
  <si>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</si>
  <si>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</si>
  <si>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</si>
  <si>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</si>
  <si>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</si>
  <si>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</si>
  <si>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</si>
  <si>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</si>
  <si>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</si>
  <si>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</si>
  <si>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</si>
  <si>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</si>
  <si>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</si>
  <si>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</si>
  <si>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</si>
  <si>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</si>
  <si>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</si>
  <si>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</si>
  <si>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</si>
  <si>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</si>
  <si>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</si>
  <si>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</si>
  <si>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</si>
  <si>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</si>
  <si>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</si>
  <si>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</si>
  <si>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</si>
  <si>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</si>
  <si>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</si>
  <si>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</si>
  <si>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</si>
  <si>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</si>
  <si>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</si>
  <si>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</si>
  <si>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</si>
  <si>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</si>
  <si>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</si>
  <si>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</si>
  <si>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</si>
  <si>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</si>
  <si>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</si>
  <si>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</si>
  <si>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</si>
  <si>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</si>
  <si>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</si>
  <si>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</si>
  <si>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</si>
  <si>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</si>
  <si>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</si>
  <si>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</si>
  <si>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</si>
  <si>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</si>
  <si>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</si>
  <si>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</si>
  <si>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</si>
  <si>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</si>
  <si>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</si>
  <si>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</si>
  <si>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</si>
  <si>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</si>
  <si>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</si>
  <si>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</si>
  <si>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</si>
  <si>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</si>
  <si>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</si>
  <si>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</si>
  <si>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</si>
  <si>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</si>
  <si>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</si>
  <si>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</si>
  <si>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</si>
  <si>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</si>
  <si>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</si>
  <si>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</si>
  <si>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</si>
  <si>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</si>
  <si>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</si>
  <si>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</si>
  <si>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</si>
  <si>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</si>
  <si>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</si>
  <si>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</si>
  <si>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</si>
  <si>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</si>
  <si>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</si>
  <si>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</si>
  <si>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</si>
  <si>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</si>
  <si>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</si>
  <si>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</si>
  <si>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</si>
  <si>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</si>
  <si>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</si>
  <si>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</si>
  <si>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</si>
  <si>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</si>
  <si>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</si>
  <si>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</si>
  <si>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</si>
  <si>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</si>
  <si>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</si>
  <si>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</si>
  <si>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</si>
  <si>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</si>
  <si>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</si>
  <si>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</si>
  <si>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</si>
  <si>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</si>
  <si>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</si>
  <si>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</si>
  <si>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</si>
  <si>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</si>
  <si>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</si>
  <si>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</si>
  <si>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</si>
  <si>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</si>
  <si>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</si>
  <si>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</si>
  <si>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</si>
  <si>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</si>
  <si>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</si>
  <si>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</si>
  <si>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</si>
  <si>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</si>
  <si>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</si>
  <si>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</si>
  <si>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</si>
  <si>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</si>
  <si>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</si>
  <si>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</si>
  <si>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</si>
  <si>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</si>
  <si>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</si>
  <si>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</si>
  <si>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</si>
  <si>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</si>
  <si>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</si>
  <si>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</si>
  <si>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</si>
  <si>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</si>
  <si>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</si>
  <si>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</si>
  <si>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</si>
  <si>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</si>
  <si>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</si>
  <si>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</si>
  <si>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</si>
  <si>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</si>
  <si>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</si>
  <si>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</si>
  <si>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</si>
  <si>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</si>
  <si>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</si>
  <si>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</si>
  <si>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</si>
  <si>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</si>
  <si>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</si>
  <si>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</si>
  <si>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</si>
  <si>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</si>
  <si>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</si>
  <si>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</si>
  <si>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</si>
  <si>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</si>
  <si>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</si>
  <si>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</si>
  <si>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</si>
  <si>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</si>
  <si>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</si>
  <si>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</si>
  <si>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</si>
  <si>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</si>
  <si>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</si>
  <si>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</si>
  <si>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</si>
  <si>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</si>
  <si>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</si>
  <si>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</si>
  <si>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</si>
  <si>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</si>
  <si>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</si>
  <si>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</si>
  <si>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</si>
  <si>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</si>
  <si>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</si>
  <si>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</si>
  <si>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</si>
  <si>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</si>
  <si>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</si>
  <si>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</si>
  <si>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</si>
  <si>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</si>
  <si>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</si>
  <si>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</si>
  <si>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</si>
  <si>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</si>
  <si>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</si>
  <si>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</si>
  <si>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</si>
  <si>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</si>
  <si>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</si>
  <si>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</si>
  <si>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</si>
  <si>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</si>
  <si>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</si>
  <si>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</si>
  <si>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</si>
  <si>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</si>
  <si>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</si>
  <si>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</si>
  <si>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</si>
  <si>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</si>
  <si>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</si>
  <si>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</si>
  <si>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</si>
  <si>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</si>
  <si>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</si>
  <si>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</si>
  <si>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</si>
  <si>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</si>
  <si>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</si>
  <si>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</si>
  <si>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</si>
  <si>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</si>
  <si>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</si>
  <si>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</si>
  <si>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</si>
  <si>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</si>
  <si>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</si>
  <si>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</si>
  <si>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</si>
  <si>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</si>
  <si>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</si>
  <si>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</si>
  <si>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</si>
  <si>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</si>
  <si>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</si>
  <si>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</si>
  <si>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</si>
  <si>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</si>
  <si>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</si>
  <si>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</si>
  <si>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</si>
  <si>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</si>
  <si>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</si>
  <si>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</si>
  <si>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</si>
  <si>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</si>
  <si>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</si>
  <si>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</si>
  <si>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</si>
  <si>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</si>
  <si>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</si>
  <si>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</si>
  <si>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</si>
  <si>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</si>
  <si>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</si>
  <si>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</si>
  <si>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</si>
  <si>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</si>
  <si>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</si>
  <si>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</si>
  <si>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</si>
  <si>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</si>
  <si>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</si>
  <si>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</si>
  <si>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</si>
  <si>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</si>
  <si>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</si>
  <si>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</si>
  <si>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</si>
  <si>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</si>
  <si>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</si>
  <si>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</si>
  <si>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</si>
  <si>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</si>
  <si>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</si>
  <si>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</si>
  <si>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</si>
  <si>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</si>
  <si>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</si>
  <si>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</si>
  <si>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</si>
  <si>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</si>
  <si>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</si>
  <si>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</si>
  <si>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</si>
  <si>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</si>
  <si>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</si>
  <si>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</si>
  <si>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</si>
  <si>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</si>
  <si>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</si>
  <si>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</si>
  <si>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</si>
  <si>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</si>
  <si>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</si>
  <si>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</si>
  <si>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</si>
  <si>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</si>
  <si>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</si>
  <si>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</si>
  <si>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</si>
  <si>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</si>
  <si>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</si>
  <si>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</si>
  <si>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</si>
  <si>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</si>
  <si>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</si>
  <si>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</si>
  <si>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</si>
  <si>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</si>
  <si>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</si>
  <si>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</si>
  <si>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</si>
  <si>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</si>
  <si>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</si>
  <si>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</si>
  <si>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</si>
  <si>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</si>
  <si>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</si>
  <si>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</si>
  <si>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</si>
  <si>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</si>
  <si>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</si>
  <si>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</si>
  <si>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</si>
  <si>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</si>
  <si>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</si>
  <si>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</si>
  <si>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</si>
  <si>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</si>
  <si>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</si>
  <si>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</si>
  <si>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</si>
  <si>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</si>
  <si>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</si>
  <si>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</si>
  <si>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</si>
  <si>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</si>
  <si>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</si>
  <si>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</si>
  <si>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</si>
  <si>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</si>
  <si>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</si>
  <si>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</si>
  <si>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</si>
  <si>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</si>
  <si>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</si>
  <si>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</si>
  <si>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</si>
  <si>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</si>
  <si>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</si>
  <si>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</si>
  <si>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</si>
  <si>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</si>
  <si>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</si>
  <si>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</si>
  <si>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</si>
  <si>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</si>
  <si>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</si>
  <si>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</si>
  <si>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</si>
  <si>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</si>
  <si>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</si>
  <si>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</si>
  <si>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</si>
  <si>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</si>
  <si>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</si>
  <si>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</si>
  <si>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</si>
  <si>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</si>
  <si>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</si>
  <si>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</si>
  <si>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</si>
  <si>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</si>
  <si>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</si>
  <si>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</si>
  <si>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</si>
  <si>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</si>
  <si>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</si>
  <si>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</si>
  <si>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</si>
  <si>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</si>
  <si>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</si>
  <si>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</si>
  <si>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</si>
  <si>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</si>
  <si>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</si>
  <si>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</si>
  <si>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</si>
  <si>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</si>
  <si>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</si>
  <si>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</si>
  <si>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</si>
  <si>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</si>
  <si>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</si>
  <si>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</si>
  <si>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</si>
  <si>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</si>
  <si>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</si>
  <si>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</si>
  <si>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</si>
  <si>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</si>
  <si>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</si>
  <si>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</si>
  <si>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</si>
  <si>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</si>
  <si>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</si>
  <si>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</si>
  <si>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</si>
  <si>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</si>
  <si>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</si>
  <si>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</si>
  <si>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</si>
  <si>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</si>
  <si>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</si>
  <si>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</si>
  <si>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</si>
  <si>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</si>
  <si>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</si>
  <si>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</si>
  <si>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</si>
  <si>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</si>
  <si>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</si>
  <si>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</si>
  <si>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</si>
  <si>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</si>
  <si>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</si>
  <si>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</si>
  <si>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</si>
  <si>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</si>
  <si>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</si>
  <si>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</si>
  <si>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</si>
  <si>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</si>
  <si>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</si>
  <si>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</si>
  <si>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</si>
  <si>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</si>
  <si>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</si>
  <si>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</si>
  <si>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</si>
  <si>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</si>
  <si>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</si>
  <si>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</si>
  <si>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</si>
  <si>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</si>
  <si>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</si>
  <si>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</si>
  <si>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</si>
  <si>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</si>
  <si>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</si>
  <si>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</si>
  <si>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</si>
  <si>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</si>
  <si>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</si>
  <si>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</si>
  <si>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</si>
  <si>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</si>
  <si>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</si>
  <si>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</si>
  <si>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</si>
  <si>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</si>
  <si>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</si>
  <si>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</si>
  <si>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</si>
  <si>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</si>
  <si>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</si>
  <si>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</si>
  <si>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</si>
  <si>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</si>
  <si>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</si>
  <si>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</si>
  <si>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</si>
  <si>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</si>
  <si>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</si>
  <si>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</si>
  <si>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</si>
  <si>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</si>
  <si>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</si>
  <si>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</si>
  <si>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</si>
  <si>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</si>
  <si>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</si>
  <si>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</si>
  <si>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</si>
  <si>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</si>
  <si>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</si>
  <si>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</si>
  <si>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</si>
  <si>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</si>
  <si>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</si>
  <si>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</si>
  <si>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</si>
  <si>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</si>
  <si>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</si>
  <si>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</si>
  <si>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</si>
  <si>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</si>
  <si>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</si>
  <si>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</si>
  <si>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</si>
  <si>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</si>
  <si>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</si>
  <si>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</si>
  <si>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</si>
  <si>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</si>
  <si>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</si>
  <si>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</si>
  <si>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</si>
  <si>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</si>
  <si>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</si>
  <si>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</si>
  <si>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</si>
  <si>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</si>
  <si>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</si>
  <si>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</si>
  <si>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</si>
  <si>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</si>
  <si>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</si>
  <si>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</si>
  <si>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</si>
  <si>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</si>
  <si>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</si>
  <si>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</si>
  <si>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</si>
  <si>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</si>
  <si>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</si>
  <si>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</si>
  <si>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</si>
  <si>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</si>
  <si>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</si>
  <si>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</si>
  <si>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</si>
  <si>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</si>
  <si>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</si>
  <si>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</si>
  <si>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</si>
  <si>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</si>
  <si>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</si>
  <si>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</si>
  <si>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</si>
  <si>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</si>
  <si>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</si>
  <si>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</si>
  <si>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</si>
  <si>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</si>
  <si>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</si>
  <si>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</si>
  <si>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</si>
  <si>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</si>
  <si>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</si>
  <si>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</si>
  <si>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</si>
  <si>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</si>
  <si>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</si>
  <si>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</si>
  <si>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</si>
  <si>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</si>
  <si>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</si>
  <si>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</si>
  <si>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</si>
  <si>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</si>
  <si>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</si>
  <si>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</si>
  <si>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</si>
  <si>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</si>
  <si>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</si>
  <si>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</si>
  <si>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</si>
  <si>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</si>
  <si>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</si>
  <si>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</si>
  <si>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</si>
  <si>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</si>
  <si>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</si>
  <si>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</si>
  <si>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</si>
  <si>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</si>
  <si>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</si>
  <si>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</si>
  <si>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</si>
  <si>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</si>
  <si>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</si>
  <si>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</si>
  <si>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</si>
  <si>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</si>
  <si>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</si>
  <si>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</si>
  <si>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</si>
  <si>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</si>
  <si>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</si>
  <si>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</si>
  <si>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</si>
  <si>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</si>
  <si>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</si>
  <si>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</si>
  <si>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</si>
  <si>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</si>
  <si>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</si>
  <si>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</si>
  <si>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</si>
  <si>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</si>
  <si>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</si>
  <si>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</si>
  <si>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</si>
  <si>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</si>
  <si>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</si>
  <si>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</si>
  <si>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</si>
  <si>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</si>
  <si>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</si>
  <si>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</si>
  <si>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</si>
  <si>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</si>
  <si>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</si>
  <si>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</si>
  <si>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</si>
  <si>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</si>
  <si>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</si>
  <si>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</si>
  <si>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</si>
  <si>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</si>
  <si>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</si>
  <si>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</si>
  <si>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</si>
  <si>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</si>
  <si>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</si>
  <si>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</si>
  <si>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</si>
  <si>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</si>
  <si>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</si>
  <si>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</si>
  <si>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</si>
  <si>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</si>
  <si>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</si>
  <si>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</si>
  <si>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</si>
  <si>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</si>
  <si>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</si>
  <si>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</si>
  <si>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</si>
  <si>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</si>
  <si>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</si>
  <si>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</si>
  <si>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</si>
  <si>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</si>
  <si>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</si>
  <si>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</si>
  <si>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</si>
  <si>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</si>
  <si>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</si>
  <si>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</si>
  <si>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</si>
  <si>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</si>
  <si>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</si>
  <si>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</si>
  <si>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</si>
  <si>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</si>
  <si>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</si>
  <si>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</si>
  <si>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</si>
  <si>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</si>
  <si>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</si>
  <si>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</si>
  <si>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</si>
  <si>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</si>
  <si>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</si>
  <si>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</si>
  <si>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</si>
  <si>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</si>
  <si>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</si>
  <si>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</si>
  <si>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</si>
  <si>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</si>
  <si>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</si>
  <si>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</si>
  <si>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</si>
  <si>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</si>
  <si>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</si>
  <si>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</si>
  <si>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</si>
  <si>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</si>
  <si>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</si>
  <si>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</si>
  <si>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</si>
  <si>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</si>
  <si>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</si>
  <si>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</si>
  <si>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</si>
  <si>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</si>
  <si>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</si>
  <si>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</si>
  <si>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</si>
  <si>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</si>
  <si>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</si>
  <si>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</si>
  <si>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</si>
  <si>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</si>
  <si>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</si>
  <si>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</si>
  <si>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</si>
  <si>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</si>
  <si>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</si>
  <si>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</si>
  <si>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</si>
  <si>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</si>
  <si>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</si>
  <si>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</si>
  <si>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</si>
  <si>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</si>
  <si>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</si>
  <si>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</si>
  <si>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</si>
  <si>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</si>
  <si>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</si>
  <si>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</si>
  <si>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</si>
  <si>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</si>
  <si>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</si>
  <si>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</si>
  <si>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</si>
  <si>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</si>
  <si>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</si>
  <si>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</si>
  <si>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</si>
  <si>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</si>
  <si>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</si>
  <si>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</si>
  <si>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</si>
  <si>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</si>
  <si>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</si>
  <si>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</si>
  <si>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</si>
  <si>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</si>
  <si>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</si>
  <si>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</si>
  <si>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</si>
  <si>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</si>
  <si>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</si>
  <si>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</si>
  <si>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</si>
  <si>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</si>
  <si>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</si>
  <si>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</si>
  <si>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</si>
  <si>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</si>
  <si>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</si>
  <si>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</si>
  <si>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</si>
  <si>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</si>
  <si>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</si>
  <si>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</si>
  <si>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</si>
  <si>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</si>
  <si>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</si>
  <si>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</si>
  <si>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</si>
  <si>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</si>
  <si>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</si>
  <si>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</si>
  <si>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</si>
  <si>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</si>
  <si>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</si>
  <si>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</si>
  <si>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</si>
  <si>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</si>
  <si>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</si>
  <si>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</si>
  <si>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</si>
  <si>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</si>
  <si>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</si>
  <si>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</si>
  <si>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</si>
  <si>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</si>
  <si>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</si>
  <si>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</si>
  <si>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</si>
  <si>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</si>
  <si>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</si>
  <si>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</si>
  <si>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</si>
  <si>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</si>
  <si>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</si>
  <si>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</si>
  <si>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</si>
  <si>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</si>
  <si>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</si>
  <si>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</si>
  <si>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</si>
  <si>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</si>
  <si>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</si>
  <si>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</si>
  <si>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</si>
  <si>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</si>
  <si>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</si>
  <si>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</si>
  <si>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</si>
  <si>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</si>
  <si>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</si>
  <si>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</si>
  <si>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</si>
  <si>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</si>
  <si>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</si>
  <si>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</si>
  <si>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</si>
  <si>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</si>
  <si>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</si>
  <si>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</si>
  <si>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</si>
  <si>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</si>
  <si>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</si>
  <si>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</si>
  <si>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</si>
  <si>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</si>
  <si>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</si>
  <si>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</si>
  <si>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</si>
  <si>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</si>
  <si>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</si>
  <si>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</si>
  <si>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</si>
  <si>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</si>
  <si>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</si>
  <si>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</si>
  <si>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</si>
  <si>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</si>
  <si>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</si>
  <si>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</si>
  <si>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</si>
  <si>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</si>
  <si>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</si>
  <si>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</si>
  <si>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</si>
  <si>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</si>
  <si>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</si>
  <si>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</si>
  <si>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</si>
  <si>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</si>
  <si>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</si>
  <si>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</si>
  <si>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</si>
  <si>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</si>
  <si>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</si>
  <si>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</si>
  <si>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</si>
  <si>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</si>
  <si>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</si>
  <si>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</si>
  <si>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</si>
  <si>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</si>
  <si>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</si>
  <si>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</si>
  <si>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</si>
  <si>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</si>
  <si>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</si>
  <si>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</si>
  <si>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</si>
  <si>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</si>
  <si>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</si>
  <si>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</si>
  <si>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</si>
  <si>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</si>
  <si>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</si>
  <si>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</si>
  <si>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</si>
  <si>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</si>
  <si>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</si>
  <si>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</si>
  <si>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</si>
  <si>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</si>
  <si>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</si>
  <si>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</si>
  <si>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</si>
  <si>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</si>
  <si>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</si>
  <si>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</si>
  <si>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</si>
  <si>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</si>
  <si>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</si>
  <si>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</si>
  <si>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</si>
  <si>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</si>
  <si>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</si>
  <si>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</si>
  <si>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</si>
  <si>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</si>
  <si>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</si>
  <si>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</si>
  <si>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</si>
  <si>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</si>
  <si>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</si>
  <si>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</si>
  <si>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</si>
  <si>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</si>
  <si>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</si>
  <si>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</si>
  <si>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</si>
  <si>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</si>
  <si>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</si>
  <si>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</si>
  <si>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</si>
  <si>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</si>
  <si>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</si>
  <si>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</si>
  <si>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</si>
  <si>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</si>
  <si>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</si>
  <si>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</si>
  <si>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</si>
  <si>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</si>
  <si>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</si>
  <si>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</si>
  <si>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</si>
  <si>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</si>
  <si>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</si>
  <si>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</si>
  <si>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</si>
  <si>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</si>
  <si>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</si>
  <si>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</si>
  <si>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</si>
  <si>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</si>
  <si>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</si>
  <si>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</si>
  <si>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</si>
  <si>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</si>
  <si>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</si>
  <si>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</si>
  <si>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</si>
  <si>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</si>
  <si>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</si>
  <si>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</si>
  <si>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</si>
  <si>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</si>
  <si>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</si>
  <si>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</si>
  <si>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</si>
  <si>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</si>
  <si>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</si>
  <si>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</si>
  <si>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</si>
  <si>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</si>
  <si>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</si>
  <si>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</si>
  <si>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</si>
  <si>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</si>
  <si>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</si>
  <si>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</si>
  <si>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</si>
  <si>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</si>
  <si>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</si>
  <si>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</si>
  <si>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</si>
  <si>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</si>
  <si>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</si>
  <si>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</si>
  <si>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</si>
  <si>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</si>
  <si>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</si>
  <si>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</si>
  <si>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</si>
  <si>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</si>
  <si>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</si>
  <si>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</si>
  <si>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</si>
  <si>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</si>
  <si>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</si>
  <si>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</si>
  <si>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</si>
  <si>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</si>
  <si>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</si>
  <si>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</si>
  <si>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</si>
  <si>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</si>
  <si>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</si>
  <si>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</si>
  <si>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</si>
  <si>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</si>
  <si>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</si>
  <si>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</si>
  <si>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</si>
  <si>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</si>
  <si>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</si>
  <si>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</si>
  <si>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</si>
  <si>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</si>
  <si>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</si>
  <si>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</si>
  <si>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</si>
  <si>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</si>
  <si>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</si>
  <si>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</si>
  <si>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</si>
  <si>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</si>
  <si>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</si>
  <si>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</si>
  <si>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</si>
  <si>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</si>
  <si>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</si>
  <si>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</si>
  <si>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</si>
  <si>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</si>
  <si>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</si>
  <si>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</si>
  <si>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</si>
  <si>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</si>
  <si>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</si>
  <si>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</si>
  <si>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</si>
  <si>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</si>
  <si>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</si>
  <si>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</si>
  <si>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</si>
  <si>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</si>
  <si>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</si>
  <si>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</si>
  <si>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</si>
  <si>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</si>
  <si>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</si>
  <si>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</si>
  <si>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</si>
  <si>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</si>
  <si>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</si>
  <si>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</si>
  <si>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</si>
  <si>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</si>
  <si>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</si>
  <si>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</si>
  <si>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</si>
  <si>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</si>
  <si>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</si>
  <si>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</si>
  <si>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</si>
  <si>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</si>
  <si>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</si>
  <si>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</si>
  <si>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</si>
  <si>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</si>
  <si>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</si>
  <si>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</si>
  <si>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</si>
  <si>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</si>
  <si>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</si>
  <si>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</si>
  <si>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</si>
  <si>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</si>
  <si>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</si>
  <si>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</si>
  <si>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</si>
  <si>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</si>
  <si>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</si>
  <si>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</si>
  <si>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</si>
  <si>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</si>
  <si>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</si>
  <si>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</si>
  <si>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</si>
  <si>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</si>
  <si>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</si>
  <si>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</si>
  <si>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</si>
  <si>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</si>
  <si>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</si>
  <si>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</si>
  <si>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</si>
  <si>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</si>
  <si>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</si>
  <si>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</si>
  <si>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</si>
  <si>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</si>
  <si>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</si>
  <si>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</si>
  <si>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</si>
  <si>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</si>
  <si>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</si>
  <si>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</si>
  <si>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</si>
  <si>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</si>
  <si>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</si>
  <si>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</si>
  <si>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</si>
  <si>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</si>
  <si>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</si>
  <si>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</si>
  <si>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</si>
  <si>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</si>
  <si>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</si>
  <si>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</si>
  <si>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</si>
  <si>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</si>
  <si>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</si>
  <si>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</si>
  <si>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</si>
  <si>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</si>
  <si>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</si>
  <si>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</si>
  <si>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</si>
  <si>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</si>
  <si>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</si>
  <si>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</si>
  <si>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</si>
  <si>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</si>
  <si>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</si>
  <si>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</si>
  <si>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</si>
  <si>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</si>
  <si>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</si>
  <si>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</si>
  <si>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</si>
  <si>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</si>
  <si>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</si>
  <si>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</si>
  <si>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</si>
  <si>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</si>
  <si>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</si>
  <si>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</si>
  <si>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</si>
  <si>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</si>
  <si>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</si>
  <si>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</si>
  <si>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</si>
  <si>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</si>
  <si>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</si>
  <si>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</si>
  <si>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</si>
  <si>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</si>
  <si>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</si>
  <si>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</si>
  <si>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</si>
  <si>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</si>
  <si>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</si>
  <si>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</si>
  <si>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</si>
  <si>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</si>
  <si>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</si>
  <si>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</si>
  <si>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</si>
  <si>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</si>
  <si>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</si>
  <si>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</si>
  <si>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</si>
  <si>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</si>
  <si>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</si>
  <si>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</si>
  <si>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</si>
  <si>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</si>
  <si>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</si>
  <si>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</si>
  <si>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</si>
  <si>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</si>
  <si>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</si>
  <si>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</si>
  <si>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</si>
  <si>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</si>
  <si>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</si>
  <si>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</si>
  <si>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</si>
  <si>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</si>
  <si>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</si>
  <si>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</si>
  <si>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</si>
  <si>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</si>
  <si>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</si>
  <si>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</si>
  <si>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</si>
  <si>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</si>
  <si>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</si>
  <si>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</si>
  <si>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</si>
  <si>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</si>
  <si>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</si>
  <si>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</si>
  <si>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</si>
  <si>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</si>
  <si>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</si>
  <si>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</si>
  <si>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</si>
  <si>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</si>
  <si>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</si>
  <si>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</si>
  <si>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</si>
  <si>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</si>
  <si>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</si>
  <si>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</si>
  <si>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</si>
  <si>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</si>
  <si>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</si>
  <si>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</si>
  <si>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</si>
  <si>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</si>
  <si>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</si>
  <si>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</si>
  <si>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</si>
  <si>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</si>
  <si>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</si>
  <si>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</si>
  <si>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</si>
  <si>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</si>
  <si>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</si>
  <si>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</si>
  <si>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</si>
  <si>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</si>
  <si>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</si>
  <si>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</si>
  <si>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</si>
  <si>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</si>
  <si>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</si>
  <si>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</si>
  <si>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</si>
  <si>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</si>
  <si>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</si>
  <si>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</si>
  <si>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</si>
  <si>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</si>
  <si>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</si>
  <si>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</si>
  <si>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</si>
  <si>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</si>
  <si>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</si>
  <si>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</si>
  <si>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</si>
  <si>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</si>
  <si>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</si>
  <si>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</si>
  <si>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</si>
  <si>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</si>
  <si>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</si>
  <si>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</si>
  <si>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</si>
  <si>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</si>
  <si>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</si>
  <si>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</si>
  <si>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</si>
  <si>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</si>
  <si>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</si>
  <si>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</si>
  <si>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</si>
  <si>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</si>
  <si>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</si>
  <si>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</si>
  <si>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</si>
  <si>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</si>
  <si>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</si>
  <si>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</si>
  <si>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</si>
  <si>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</si>
  <si>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</si>
  <si>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</si>
  <si>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</si>
  <si>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</si>
  <si>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</si>
  <si>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</si>
  <si>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</si>
  <si>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</si>
  <si>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</si>
  <si>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</si>
  <si>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</si>
  <si>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</si>
  <si>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</si>
  <si>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</si>
  <si>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</si>
  <si>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</si>
  <si>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</si>
  <si>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</si>
  <si>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</si>
  <si>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</si>
  <si>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</si>
  <si>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</si>
  <si>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</si>
  <si>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</si>
  <si>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</si>
  <si>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</si>
  <si>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</si>
  <si>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</si>
  <si>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</si>
  <si>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</si>
  <si>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</si>
  <si>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</si>
  <si>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</si>
  <si>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</si>
  <si>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</si>
  <si>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</si>
  <si>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</si>
  <si>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</si>
  <si>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</si>
  <si>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</si>
  <si>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</si>
  <si>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</si>
  <si>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</si>
  <si>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</si>
  <si>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</si>
  <si>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</si>
  <si>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</si>
  <si>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</si>
  <si>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</si>
  <si>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</si>
  <si>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</si>
  <si>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</si>
  <si>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</si>
  <si>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</si>
  <si>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</si>
  <si>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</si>
  <si>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</si>
  <si>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</si>
  <si>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</si>
  <si>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</si>
  <si>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</si>
  <si>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</si>
  <si>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</si>
  <si>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</si>
  <si>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</si>
  <si>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</si>
  <si>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</si>
  <si>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</si>
  <si>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</si>
  <si>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</si>
  <si>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</si>
  <si>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</si>
  <si>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</si>
  <si>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</si>
  <si>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</si>
  <si>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</si>
  <si>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</si>
  <si>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</si>
  <si>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</si>
  <si>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</si>
  <si>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</si>
  <si>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</si>
  <si>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</si>
  <si>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</si>
  <si>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</si>
  <si>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</si>
  <si>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</si>
  <si>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</si>
  <si>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</si>
  <si>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</si>
  <si>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</si>
  <si>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</si>
  <si>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</si>
  <si>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</si>
  <si>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</si>
  <si>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</si>
  <si>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</si>
  <si>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</si>
  <si>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</si>
  <si>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</si>
  <si>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</si>
  <si>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</si>
  <si>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</si>
  <si>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</si>
  <si>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</si>
  <si>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</si>
  <si>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</si>
  <si>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</si>
  <si>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</si>
  <si>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</si>
  <si>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</si>
  <si>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</si>
  <si>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</si>
  <si>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</si>
  <si>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</si>
  <si>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</si>
  <si>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</si>
  <si>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</si>
  <si>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</si>
  <si>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</si>
  <si>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</si>
  <si>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</si>
  <si>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</si>
  <si>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</si>
  <si>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</si>
  <si>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</si>
  <si>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</si>
  <si>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</si>
  <si>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</si>
  <si>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</si>
  <si>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</si>
  <si>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</si>
  <si>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</si>
  <si>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</si>
  <si>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</si>
  <si>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</si>
  <si>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</si>
  <si>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</si>
  <si>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</si>
  <si>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</si>
  <si>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</si>
  <si>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</si>
  <si>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</si>
  <si>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</si>
  <si>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</si>
  <si>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</si>
  <si>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</si>
  <si>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</si>
  <si>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</si>
  <si>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</si>
  <si>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</si>
  <si>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</si>
  <si>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</si>
  <si>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</si>
  <si>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</si>
  <si>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</si>
  <si>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</si>
  <si>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</si>
  <si>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</si>
  <si>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</si>
  <si>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</si>
  <si>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</si>
  <si>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</si>
  <si>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</si>
  <si>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</si>
  <si>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</si>
  <si>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</si>
  <si>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</si>
  <si>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</si>
  <si>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</si>
  <si>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</si>
  <si>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</si>
  <si>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</si>
  <si>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</si>
  <si>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</si>
  <si>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</si>
  <si>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</si>
  <si>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</si>
  <si>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</si>
  <si>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</si>
  <si>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</si>
  <si>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</si>
  <si>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</si>
  <si>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</si>
  <si>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</si>
  <si>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</si>
  <si>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</si>
  <si>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</si>
  <si>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</si>
  <si>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</si>
  <si>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</si>
  <si>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</si>
  <si>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</si>
  <si>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</si>
  <si>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</si>
  <si>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</si>
  <si>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</si>
  <si>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</si>
  <si>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</si>
  <si>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</si>
  <si>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</si>
  <si>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</si>
  <si>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</si>
  <si>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</si>
  <si>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</si>
  <si>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</si>
  <si>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</si>
  <si>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</si>
  <si>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</si>
  <si>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</si>
  <si>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</si>
  <si>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</si>
  <si>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</si>
  <si>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</si>
  <si>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</si>
  <si>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</si>
  <si>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</si>
  <si>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</si>
  <si>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</si>
  <si>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</si>
  <si>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</si>
  <si>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</si>
  <si>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</si>
  <si>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</si>
  <si>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</si>
  <si>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</si>
  <si>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</si>
  <si>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</si>
  <si>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</si>
  <si>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</si>
  <si>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</si>
  <si>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</si>
  <si>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</si>
  <si>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</si>
  <si>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</si>
  <si>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</si>
  <si>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</si>
  <si>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</si>
  <si>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</si>
  <si>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</si>
  <si>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</si>
  <si>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</si>
  <si>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</si>
  <si>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</si>
  <si>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</si>
  <si>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</si>
  <si>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</si>
  <si>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</si>
  <si>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</si>
  <si>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</si>
  <si>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</si>
  <si>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</si>
  <si>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</si>
  <si>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</si>
  <si>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</si>
  <si>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</si>
  <si>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</si>
  <si>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</si>
  <si>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</si>
  <si>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</si>
  <si>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</si>
  <si>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</si>
  <si>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</si>
  <si>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</si>
  <si>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</si>
  <si>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</si>
  <si>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</si>
  <si>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</si>
  <si>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</si>
  <si>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</si>
  <si>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</si>
  <si>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</si>
  <si>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</si>
  <si>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</si>
  <si>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</si>
  <si>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</si>
  <si>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</si>
  <si>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</si>
  <si>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</si>
  <si>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</si>
  <si>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</si>
  <si>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</si>
  <si>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</si>
  <si>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</si>
  <si>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</si>
  <si>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</si>
  <si>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</si>
  <si>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</si>
  <si>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</si>
  <si>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</si>
  <si>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</si>
  <si>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</si>
  <si>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</si>
  <si>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</si>
  <si>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</si>
  <si>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</si>
  <si>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</si>
  <si>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</si>
  <si>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</si>
  <si>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</si>
  <si>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</si>
  <si>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</si>
  <si>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</si>
  <si>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</si>
  <si>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</si>
  <si>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</si>
  <si>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</si>
  <si>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</si>
  <si>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</si>
  <si>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</si>
  <si>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</si>
  <si>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</si>
  <si>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</si>
  <si>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</si>
  <si>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</si>
  <si>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</si>
  <si>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</si>
  <si>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</si>
  <si>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</si>
  <si>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</si>
  <si>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</si>
  <si>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</si>
  <si>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</si>
  <si>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</si>
  <si>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</si>
  <si>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</si>
  <si>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</si>
  <si>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</si>
  <si>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</si>
  <si>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</si>
  <si>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</si>
  <si>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</si>
  <si>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</si>
  <si>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</si>
  <si>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</si>
  <si>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</si>
  <si>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</si>
  <si>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</si>
  <si>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</si>
  <si>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</si>
  <si>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</si>
  <si>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</si>
  <si>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</si>
  <si>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</si>
  <si>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</si>
  <si>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</si>
  <si>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</si>
  <si>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</si>
  <si>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</si>
  <si>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</si>
  <si>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</si>
  <si>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</si>
  <si>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</si>
  <si>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</si>
  <si>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</si>
  <si>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</si>
  <si>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</si>
  <si>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</si>
  <si>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</si>
  <si>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</si>
  <si>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</si>
  <si>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</si>
  <si>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</si>
  <si>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</si>
  <si>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</si>
  <si>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</si>
  <si>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</si>
  <si>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</si>
  <si>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</si>
  <si>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</si>
  <si>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</si>
  <si>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</si>
  <si>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</si>
  <si>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</si>
  <si>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</si>
  <si>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</si>
  <si>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</si>
  <si>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</si>
  <si>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</si>
  <si>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</si>
  <si>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</si>
  <si>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</si>
  <si>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</si>
  <si>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</si>
  <si>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</si>
  <si>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</si>
  <si>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</si>
  <si>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</si>
  <si>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</si>
  <si>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</si>
  <si>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</si>
  <si>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</si>
  <si>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</si>
  <si>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</si>
  <si>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</si>
  <si>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</si>
  <si>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</si>
  <si>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</si>
  <si>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</si>
  <si>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</si>
  <si>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</si>
  <si>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</si>
  <si>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</si>
  <si>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</si>
  <si>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</si>
  <si>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</si>
  <si>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</si>
  <si>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</si>
  <si>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</si>
  <si>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</si>
  <si>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</si>
  <si>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</si>
  <si>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</si>
  <si>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</si>
  <si>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</si>
  <si>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</si>
  <si>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</si>
  <si>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</si>
  <si>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</si>
  <si>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</si>
  <si>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</si>
  <si>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</si>
  <si>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</si>
  <si>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</si>
  <si>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</si>
  <si>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</si>
  <si>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</si>
  <si>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</si>
  <si>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</si>
  <si>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</si>
  <si>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</si>
  <si>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</si>
  <si>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</si>
  <si>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</si>
  <si>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</si>
  <si>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</si>
  <si>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</si>
  <si>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</si>
  <si>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</si>
  <si>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</si>
  <si>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</si>
  <si>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</si>
  <si>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</si>
  <si>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</si>
  <si>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</si>
  <si>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</si>
  <si>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</si>
  <si>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</si>
  <si>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</si>
  <si>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</si>
  <si>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</si>
  <si>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</si>
  <si>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</si>
  <si>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</si>
  <si>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</si>
  <si>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</si>
  <si>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</si>
  <si>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</si>
  <si>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</si>
  <si>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</si>
  <si>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</si>
  <si>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</si>
  <si>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</si>
  <si>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</si>
  <si>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</si>
  <si>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</si>
  <si>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</si>
  <si>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</si>
  <si>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</si>
  <si>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</si>
  <si>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</si>
  <si>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</si>
  <si>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</si>
  <si>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</si>
  <si>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</si>
  <si>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</si>
  <si>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</si>
  <si>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</si>
  <si>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</si>
  <si>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</si>
  <si>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</si>
  <si>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</si>
  <si>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</si>
  <si>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</si>
  <si>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</si>
  <si>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</si>
  <si>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</si>
  <si>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</si>
  <si>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</si>
  <si>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</si>
  <si>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</si>
  <si>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</si>
  <si>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</si>
  <si>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</si>
  <si>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</si>
  <si>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</si>
  <si>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</si>
  <si>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</si>
  <si>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</si>
  <si>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</si>
  <si>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</si>
  <si>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</si>
  <si>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</si>
  <si>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</si>
  <si>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</si>
  <si>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</si>
  <si>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</si>
  <si>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</si>
  <si>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</si>
  <si>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</si>
  <si>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</si>
  <si>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</si>
  <si>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</si>
  <si>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</si>
  <si>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</si>
  <si>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</si>
  <si>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</si>
  <si>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</si>
  <si>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</si>
  <si>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</si>
  <si>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</si>
  <si>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</si>
  <si>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</si>
  <si>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</si>
  <si>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</si>
  <si>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</si>
  <si>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</si>
  <si>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</si>
  <si>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</si>
  <si>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</si>
  <si>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</si>
  <si>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</si>
  <si>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</si>
  <si>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</si>
  <si>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</si>
  <si>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</si>
  <si>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</si>
  <si>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</si>
  <si>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</si>
  <si>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</si>
  <si>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</si>
  <si>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</si>
  <si>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</si>
  <si>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</si>
  <si>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</si>
  <si>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</si>
  <si>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</si>
  <si>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</si>
  <si>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</si>
  <si>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</si>
  <si>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</si>
  <si>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</si>
  <si>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</si>
  <si>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</si>
  <si>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</si>
  <si>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</si>
  <si>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</si>
  <si>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</si>
  <si>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</si>
  <si>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</si>
  <si>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</si>
  <si>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</si>
  <si>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</si>
  <si>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</si>
  <si>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</si>
  <si>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</si>
  <si>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</si>
  <si>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</si>
  <si>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</si>
  <si>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</si>
  <si>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</si>
  <si>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</si>
  <si>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</si>
  <si>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</si>
  <si>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</si>
  <si>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</si>
  <si>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</si>
  <si>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</si>
  <si>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</si>
  <si>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</si>
  <si>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</si>
  <si>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</si>
  <si>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</si>
  <si>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</si>
  <si>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</si>
  <si>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</si>
  <si>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</si>
  <si>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</si>
  <si>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</si>
  <si>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</si>
  <si>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</si>
  <si>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</si>
  <si>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</si>
  <si>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</si>
  <si>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</si>
  <si>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</si>
  <si>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</si>
  <si>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</si>
  <si>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</si>
  <si>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</si>
  <si>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</si>
  <si>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</si>
  <si>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</si>
  <si>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</si>
  <si>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</si>
  <si>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</si>
  <si>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</si>
  <si>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</si>
  <si>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</si>
  <si>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</si>
  <si>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</si>
  <si>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</si>
  <si>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</si>
  <si>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</si>
  <si>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</si>
  <si>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</si>
  <si>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</si>
  <si>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</si>
  <si>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</si>
  <si>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</si>
  <si>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</si>
  <si>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</si>
  <si>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</si>
  <si>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</si>
  <si>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</si>
  <si>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</si>
  <si>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</si>
  <si>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</si>
  <si>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</si>
  <si>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</si>
  <si>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</si>
  <si>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</si>
  <si>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</si>
  <si>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</si>
  <si>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</si>
  <si>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</si>
  <si>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</si>
  <si>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</si>
  <si>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</si>
  <si>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</si>
  <si>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</si>
  <si>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</si>
  <si>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</si>
  <si>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</si>
  <si>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</si>
  <si>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</si>
  <si>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</si>
  <si>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</si>
  <si>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</si>
  <si>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</si>
  <si>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</si>
  <si>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</si>
  <si>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</si>
  <si>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</si>
  <si>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</si>
  <si>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</si>
  <si>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</si>
  <si>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</si>
  <si>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</si>
  <si>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</si>
  <si>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</si>
  <si>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</si>
  <si>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</si>
  <si>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</si>
  <si>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</si>
  <si>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</si>
  <si>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</si>
  <si>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</si>
  <si>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</si>
  <si>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</si>
  <si>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</si>
  <si>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</si>
  <si>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</si>
  <si>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</si>
  <si>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</si>
  <si>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</si>
  <si>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</si>
  <si>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</si>
  <si>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</si>
  <si>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</si>
  <si>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</si>
  <si>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</si>
  <si>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</si>
  <si>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</si>
  <si>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</si>
  <si>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</si>
  <si>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</si>
  <si>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</si>
  <si>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</si>
  <si>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</si>
  <si>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</si>
  <si>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</si>
  <si>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</si>
  <si>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</si>
  <si>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</si>
  <si>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</si>
  <si>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</si>
  <si>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</si>
  <si>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</si>
  <si>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</si>
  <si>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</si>
  <si>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</si>
  <si>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</si>
  <si>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</si>
  <si>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</si>
  <si>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</si>
  <si>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</si>
  <si>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</si>
  <si>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</si>
  <si>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</si>
  <si>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</si>
  <si>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</si>
  <si>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</si>
  <si>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</si>
  <si>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</si>
  <si>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</si>
  <si>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</si>
  <si>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</si>
  <si>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</si>
  <si>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</si>
  <si>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</si>
  <si>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</si>
  <si>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</si>
  <si>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</si>
  <si>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</si>
  <si>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</si>
  <si>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</si>
  <si>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</si>
  <si>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</si>
  <si>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</si>
  <si>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</si>
  <si>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</si>
  <si>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</si>
  <si>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</si>
  <si>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</si>
  <si>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</si>
  <si>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</si>
  <si>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</si>
  <si>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</si>
  <si>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</si>
  <si>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</si>
  <si>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</si>
  <si>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</si>
  <si>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</si>
  <si>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</si>
  <si>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</si>
  <si>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</si>
  <si>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</si>
  <si>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</si>
  <si>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</si>
  <si>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</si>
  <si>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</si>
  <si>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</si>
  <si>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</si>
  <si>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</si>
  <si>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</si>
  <si>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</si>
  <si>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</si>
  <si>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</si>
  <si>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</si>
  <si>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</si>
  <si>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</si>
  <si>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</si>
  <si>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</si>
  <si>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</si>
  <si>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</si>
  <si>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</si>
  <si>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</si>
  <si>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</si>
  <si>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</si>
  <si>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</si>
  <si>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</si>
  <si>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</si>
  <si>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</si>
  <si>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</si>
  <si>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</si>
  <si>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</si>
  <si>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</si>
  <si>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</si>
  <si>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</si>
  <si>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</si>
  <si>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</si>
  <si>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</si>
  <si>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</si>
  <si>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</si>
  <si>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</si>
  <si>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</si>
  <si>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</si>
  <si>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</si>
  <si>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</si>
  <si>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</si>
  <si>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</si>
  <si>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</si>
  <si>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</si>
  <si>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</si>
  <si>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</si>
  <si>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</si>
  <si>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</si>
  <si>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</si>
  <si>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</si>
  <si>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</si>
  <si>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</si>
  <si>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</si>
  <si>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</si>
  <si>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</si>
  <si>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</si>
  <si>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</si>
  <si>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</si>
  <si>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</si>
  <si>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</si>
  <si>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</si>
  <si>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</si>
  <si>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</si>
  <si>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</si>
  <si>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</si>
  <si>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</si>
  <si>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</si>
  <si>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</si>
  <si>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</si>
  <si>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</si>
  <si>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</si>
  <si>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</si>
  <si>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</si>
  <si>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</si>
  <si>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</si>
  <si>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</si>
  <si>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</si>
  <si>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</si>
  <si>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</si>
  <si>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</si>
  <si>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</si>
  <si>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</si>
  <si>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</si>
  <si>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</si>
  <si>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</si>
  <si>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</si>
  <si>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</si>
  <si>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</si>
  <si>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</si>
  <si>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</si>
  <si>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</si>
  <si>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</si>
  <si>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</si>
  <si>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</si>
  <si>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</si>
  <si>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</si>
  <si>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</si>
  <si>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</si>
  <si>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</si>
  <si>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</si>
  <si>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</si>
  <si>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</si>
  <si>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</si>
  <si>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</si>
  <si>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</si>
  <si>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</si>
  <si>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</si>
  <si>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</si>
  <si>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</si>
  <si>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</si>
  <si>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</si>
  <si>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</si>
  <si>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</si>
  <si>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</si>
  <si>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</si>
  <si>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</si>
  <si>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</si>
  <si>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</si>
  <si>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</si>
  <si>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</si>
  <si>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</si>
  <si>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</si>
  <si>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</si>
  <si>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</si>
  <si>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</si>
  <si>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</si>
  <si>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</si>
  <si>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</si>
  <si>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</si>
  <si>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</si>
  <si>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</si>
  <si>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</si>
  <si>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</si>
  <si>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</si>
  <si>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</si>
  <si>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</si>
  <si>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</si>
  <si>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</si>
  <si>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</si>
  <si>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</si>
  <si>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</si>
  <si>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</si>
  <si>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</si>
  <si>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</si>
  <si>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</si>
  <si>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</si>
  <si>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</si>
  <si>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</si>
  <si>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</si>
  <si>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</si>
  <si>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</si>
  <si>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</si>
  <si>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</si>
  <si>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</si>
  <si>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</si>
  <si>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</si>
  <si>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</si>
  <si>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</si>
  <si>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</si>
  <si>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</si>
  <si>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</si>
  <si>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</si>
  <si>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</si>
  <si>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</si>
  <si>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</si>
  <si>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</si>
  <si>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</si>
  <si>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</si>
  <si>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</si>
  <si>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</si>
  <si>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</si>
  <si>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</si>
  <si>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</si>
  <si>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</si>
  <si>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</si>
  <si>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</si>
  <si>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</si>
  <si>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</si>
  <si>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</si>
  <si>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</si>
  <si>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</si>
  <si>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</si>
  <si>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</si>
  <si>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</si>
  <si>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</si>
  <si>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</si>
  <si>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</si>
  <si>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</si>
  <si>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</si>
  <si>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</si>
  <si>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</si>
  <si>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</si>
  <si>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</si>
  <si>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</si>
  <si>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</si>
  <si>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</si>
  <si>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</si>
  <si>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</si>
  <si>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</si>
  <si>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</si>
  <si>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</si>
  <si>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</si>
  <si>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</si>
  <si>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</si>
  <si>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</si>
  <si>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</si>
  <si>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</si>
  <si>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</si>
  <si>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</si>
  <si>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</si>
  <si>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</si>
  <si>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</si>
  <si>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</si>
  <si>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</si>
  <si>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</si>
  <si>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</si>
  <si>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</si>
  <si>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</si>
  <si>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</si>
  <si>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</si>
  <si>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</si>
  <si>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</si>
  <si>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</si>
  <si>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</si>
  <si>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</si>
  <si>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</si>
  <si>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</si>
  <si>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</si>
  <si>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</si>
  <si>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</si>
  <si>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</si>
  <si>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</si>
  <si>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</si>
  <si>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</si>
  <si>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</si>
  <si>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</si>
  <si>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</si>
  <si>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</si>
  <si>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</si>
  <si>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</si>
  <si>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</si>
  <si>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</si>
  <si>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</si>
  <si>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</si>
  <si>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</si>
  <si>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</si>
  <si>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</si>
  <si>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</si>
  <si>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</si>
  <si>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</si>
  <si>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</si>
  <si>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</si>
  <si>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</si>
  <si>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</si>
  <si>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</si>
  <si>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</si>
  <si>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</si>
  <si>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</si>
  <si>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</si>
  <si>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</si>
  <si>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</si>
  <si>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</si>
  <si>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</si>
  <si>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</si>
  <si>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</si>
  <si>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</si>
  <si>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</si>
  <si>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</si>
  <si>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</si>
  <si>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</si>
  <si>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</si>
  <si>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</si>
  <si>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</si>
  <si>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</si>
  <si>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</si>
  <si>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</si>
  <si>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</si>
  <si>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</si>
  <si>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</si>
  <si>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</si>
  <si>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</si>
  <si>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</si>
  <si>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</si>
  <si>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</si>
  <si>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</si>
  <si>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</si>
  <si>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</si>
  <si>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</si>
  <si>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</si>
  <si>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</si>
  <si>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</si>
  <si>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</si>
  <si>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</si>
  <si>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</si>
  <si>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</si>
  <si>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</si>
  <si>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</si>
  <si>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</si>
  <si>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</si>
  <si>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</si>
  <si>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</si>
  <si>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</si>
  <si>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</si>
  <si>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</si>
  <si>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</si>
  <si>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</si>
  <si>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</si>
  <si>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</si>
  <si>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</si>
  <si>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</si>
  <si>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</si>
  <si>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</si>
  <si>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</si>
  <si>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</si>
  <si>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</si>
  <si>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</si>
  <si>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</si>
  <si>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</si>
  <si>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</si>
  <si>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</si>
  <si>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</si>
  <si>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</si>
  <si>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</si>
  <si>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</si>
  <si>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</si>
  <si>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</si>
  <si>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</si>
  <si>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</si>
  <si>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</si>
  <si>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</si>
  <si>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</si>
  <si>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</si>
  <si>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</si>
  <si>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</si>
  <si>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</si>
  <si>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</si>
  <si>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</si>
  <si>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</si>
  <si>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</si>
  <si>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</si>
  <si>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</si>
  <si>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</si>
  <si>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</si>
  <si>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</si>
  <si>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</si>
  <si>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</si>
  <si>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</si>
  <si>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</si>
  <si>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</si>
  <si>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</si>
  <si>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</si>
  <si>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</si>
  <si>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</si>
  <si>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</si>
  <si>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</si>
  <si>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</si>
  <si>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</si>
  <si>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</si>
  <si>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</si>
  <si>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</si>
  <si>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</si>
  <si>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</si>
  <si>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</si>
  <si>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</si>
  <si>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</si>
  <si>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</si>
  <si>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</si>
  <si>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</si>
  <si>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</si>
  <si>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</si>
  <si>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</si>
  <si>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</si>
  <si>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</si>
  <si>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</si>
  <si>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</si>
  <si>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</si>
  <si>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</si>
  <si>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</si>
  <si>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</si>
  <si>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</si>
  <si>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</si>
  <si>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</si>
  <si>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</si>
  <si>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</si>
  <si>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</si>
  <si>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</si>
  <si>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</si>
  <si>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</si>
  <si>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</si>
  <si>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</si>
  <si>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</si>
  <si>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</si>
  <si>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</si>
  <si>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</si>
  <si>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</si>
  <si>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</si>
  <si>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</si>
  <si>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</si>
  <si>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</si>
  <si>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</si>
  <si>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</si>
  <si>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</si>
  <si>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</si>
  <si>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</si>
  <si>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</si>
  <si>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</si>
  <si>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</si>
  <si>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</si>
  <si>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</si>
  <si>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</si>
  <si>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</si>
  <si>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</si>
  <si>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</si>
  <si>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</si>
  <si>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</si>
  <si>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</si>
  <si>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</si>
  <si>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</si>
  <si>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</si>
  <si>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</si>
  <si>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</si>
  <si>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</si>
  <si>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</si>
  <si>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</si>
  <si>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</si>
  <si>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</si>
  <si>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</si>
  <si>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</si>
  <si>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</si>
  <si>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</si>
  <si>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</si>
  <si>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</si>
  <si>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</si>
  <si>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</si>
  <si>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</si>
  <si>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</si>
  <si>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</si>
  <si>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</si>
  <si>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</si>
  <si>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</si>
  <si>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</si>
  <si>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</si>
  <si>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</si>
  <si>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</si>
  <si>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</si>
  <si>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</si>
  <si>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</si>
  <si>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</si>
  <si>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</si>
  <si>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</si>
  <si>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</si>
  <si>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</si>
  <si>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</si>
  <si>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</si>
  <si>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</si>
  <si>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</si>
  <si>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</si>
  <si>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</si>
  <si>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</si>
  <si>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</si>
  <si>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</si>
  <si>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</si>
  <si>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</si>
  <si>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</si>
  <si>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</si>
  <si>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</si>
  <si>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</si>
  <si>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</si>
  <si>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</si>
  <si>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</si>
  <si>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</si>
  <si>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</si>
  <si>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</si>
  <si>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</si>
  <si>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</si>
  <si>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</si>
  <si>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</si>
  <si>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</si>
  <si>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</si>
  <si>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</si>
  <si>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</si>
  <si>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</si>
  <si>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</si>
  <si>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</si>
  <si>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</si>
  <si>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</si>
  <si>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</si>
  <si>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</si>
  <si>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</si>
  <si>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</si>
  <si>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</si>
  <si>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</si>
  <si>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</si>
  <si>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</si>
  <si>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</si>
  <si>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</si>
  <si>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</si>
  <si>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</si>
  <si>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</si>
  <si>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</si>
  <si>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</si>
  <si>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</si>
  <si>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</si>
  <si>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</si>
  <si>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</si>
  <si>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</si>
  <si>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</si>
  <si>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</si>
  <si>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</si>
  <si>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</si>
  <si>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</si>
  <si>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</si>
  <si>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</si>
  <si>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</si>
  <si>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</si>
  <si>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</si>
  <si>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</si>
  <si>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</si>
  <si>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</si>
  <si>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</si>
  <si>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</si>
  <si>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</si>
  <si>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</si>
  <si>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</si>
  <si>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</si>
  <si>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</si>
  <si>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</si>
  <si>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</si>
  <si>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</si>
  <si>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</si>
  <si>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</si>
  <si>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</si>
  <si>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</si>
  <si>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</si>
  <si>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</si>
  <si>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</si>
  <si>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</si>
  <si>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</si>
  <si>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</si>
  <si>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</si>
  <si>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</si>
  <si>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</si>
  <si>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</si>
  <si>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</si>
  <si>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</si>
  <si>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</si>
  <si>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</si>
  <si>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</si>
  <si>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</si>
  <si>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</si>
  <si>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</si>
  <si>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</si>
  <si>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</si>
  <si>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</si>
  <si>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</si>
  <si>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</si>
  <si>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</si>
  <si>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</si>
  <si>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</si>
  <si>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</si>
  <si>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</si>
  <si>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</si>
  <si>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</si>
  <si>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</si>
  <si>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</si>
  <si>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</si>
  <si>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</si>
  <si>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</si>
  <si>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</si>
  <si>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</si>
  <si>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</si>
  <si>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</si>
  <si>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</si>
  <si>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</si>
  <si>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</si>
  <si>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</si>
  <si>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</si>
  <si>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</si>
  <si>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</si>
  <si>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</si>
  <si>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</si>
  <si>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</si>
  <si>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</si>
  <si>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</si>
  <si>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</si>
  <si>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</si>
  <si>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</si>
  <si>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</si>
  <si>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</si>
  <si>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</si>
  <si>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</si>
  <si>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</si>
  <si>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</si>
  <si>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</si>
  <si>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</si>
  <si>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</si>
  <si>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</si>
  <si>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</si>
  <si>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</si>
  <si>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</si>
  <si>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</si>
  <si>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</si>
  <si>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</si>
  <si>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</si>
  <si>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</si>
  <si>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</si>
  <si>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</si>
  <si>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</si>
  <si>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</si>
  <si>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</si>
  <si>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</si>
  <si>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</si>
  <si>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</si>
  <si>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</si>
  <si>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</si>
  <si>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</si>
  <si>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</si>
  <si>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</si>
  <si>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</si>
  <si>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</si>
  <si>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</si>
  <si>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</si>
  <si>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</si>
  <si>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</si>
  <si>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</si>
  <si>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</si>
  <si>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</si>
  <si>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</si>
  <si>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</si>
  <si>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</si>
  <si>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</si>
  <si>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</si>
  <si>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</si>
  <si>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</si>
  <si>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</si>
  <si>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</si>
  <si>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</si>
  <si>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</si>
  <si>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</si>
  <si>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</si>
  <si>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</si>
  <si>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</si>
  <si>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</si>
  <si>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</si>
  <si>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</si>
  <si>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</si>
  <si>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</si>
  <si>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</si>
  <si>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</si>
  <si>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</si>
  <si>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</si>
  <si>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</si>
  <si>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</si>
  <si>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</si>
  <si>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</si>
  <si>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</si>
  <si>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</si>
  <si>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</si>
  <si>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</si>
  <si>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</si>
  <si>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</si>
  <si>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</si>
  <si>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</si>
  <si>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</si>
  <si>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</si>
  <si>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</si>
  <si>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</si>
  <si>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</si>
  <si>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</si>
  <si>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</si>
  <si>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</si>
  <si>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</si>
  <si>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</si>
  <si>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</si>
  <si>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</si>
  <si>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</si>
  <si>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</si>
  <si>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</si>
  <si>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</si>
  <si>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</si>
  <si>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</si>
  <si>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</si>
  <si>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</si>
  <si>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</si>
  <si>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</si>
  <si>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</si>
  <si>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</si>
  <si>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</si>
  <si>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</si>
  <si>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</si>
  <si>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</si>
  <si>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</si>
  <si>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</si>
  <si>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</si>
  <si>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</si>
  <si>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</si>
  <si>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</si>
  <si>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</si>
  <si>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</si>
  <si>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</si>
  <si>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</si>
  <si>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</si>
  <si>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</si>
  <si>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</si>
  <si>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</si>
  <si>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</si>
  <si>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</si>
  <si>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</si>
  <si>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</si>
  <si>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</si>
  <si>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</si>
  <si>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</si>
  <si>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</si>
  <si>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</si>
  <si>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</si>
  <si>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</si>
  <si>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</si>
  <si>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</si>
  <si>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</si>
  <si>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</si>
  <si>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</si>
  <si>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</si>
  <si>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</si>
  <si>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</si>
  <si>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</si>
  <si>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</si>
  <si>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</si>
  <si>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</si>
  <si>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</si>
  <si>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</si>
  <si>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</si>
  <si>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</si>
  <si>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</si>
  <si>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</si>
  <si>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</si>
  <si>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</si>
  <si>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</si>
  <si>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</si>
  <si>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</si>
  <si>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</si>
  <si>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</si>
  <si>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</si>
  <si>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</si>
  <si>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</si>
  <si>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</si>
  <si>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</si>
  <si>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</si>
  <si>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</si>
  <si>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</si>
  <si>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</si>
  <si>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</si>
  <si>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</si>
  <si>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</si>
  <si>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</si>
  <si>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</si>
  <si>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</si>
  <si>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</si>
  <si>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</si>
  <si>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</si>
  <si>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</si>
  <si>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</si>
  <si>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</si>
  <si>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</si>
  <si>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</si>
  <si>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</si>
  <si>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</si>
  <si>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</si>
  <si>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</si>
  <si>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</si>
  <si>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</si>
  <si>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</si>
  <si>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</si>
  <si>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</si>
  <si>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</si>
  <si>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</si>
  <si>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</si>
  <si>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</si>
  <si>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</si>
  <si>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</si>
  <si>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</si>
  <si>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</si>
  <si>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</si>
  <si>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</si>
  <si>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</si>
  <si>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</si>
  <si>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</si>
  <si>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</si>
  <si>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</si>
  <si>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</si>
  <si>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</si>
  <si>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</si>
  <si>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</si>
  <si>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</si>
  <si>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</si>
  <si>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</si>
  <si>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</si>
  <si>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</si>
  <si>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</si>
  <si>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</si>
  <si>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</si>
  <si>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</si>
  <si>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</si>
  <si>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</si>
  <si>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</si>
  <si>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</si>
  <si>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</si>
  <si>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</si>
  <si>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</si>
  <si>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</si>
  <si>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</si>
  <si>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</si>
  <si>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</si>
  <si>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</si>
  <si>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</si>
  <si>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</si>
  <si>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</si>
  <si>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</si>
  <si>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</si>
  <si>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</si>
  <si>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</si>
  <si>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</si>
  <si>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</si>
  <si>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</si>
  <si>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</si>
  <si>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</si>
  <si>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</si>
  <si>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</si>
  <si>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</si>
  <si>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</si>
  <si>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</si>
  <si>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</si>
  <si>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</si>
  <si>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</si>
  <si>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</si>
  <si>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</si>
  <si>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</si>
  <si>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</si>
  <si>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</si>
  <si>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</si>
  <si>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</si>
  <si>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</si>
  <si>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</si>
  <si>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</si>
  <si>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</si>
  <si>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</si>
  <si>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</si>
  <si>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</si>
  <si>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</si>
  <si>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</si>
  <si>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</si>
  <si>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</si>
  <si>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</si>
  <si>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</si>
  <si>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</si>
  <si>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</si>
  <si>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</si>
  <si>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</si>
  <si>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</si>
  <si>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</si>
  <si>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</si>
  <si>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</si>
  <si>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</si>
  <si>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</si>
  <si>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</si>
  <si>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</si>
  <si>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</si>
  <si>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</si>
  <si>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</si>
  <si>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</si>
  <si>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</si>
  <si>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</si>
  <si>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</si>
  <si>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</si>
  <si>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</si>
  <si>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</si>
  <si>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</si>
  <si>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</si>
  <si>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</si>
  <si>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</si>
  <si>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</si>
  <si>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</si>
  <si>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</si>
  <si>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</si>
  <si>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</si>
  <si>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</si>
  <si>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</si>
  <si>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</si>
  <si>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</si>
  <si>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</si>
  <si>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</si>
  <si>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</si>
  <si>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</si>
  <si>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</si>
  <si>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</si>
  <si>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</si>
  <si>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</si>
  <si>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</si>
  <si>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</si>
  <si>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</si>
  <si>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</si>
  <si>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</si>
  <si>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</si>
  <si>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</si>
  <si>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</si>
  <si>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</si>
  <si>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</si>
  <si>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</si>
  <si>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</si>
  <si>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</si>
  <si>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</si>
  <si>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</si>
  <si>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</si>
  <si>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</si>
  <si>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</si>
  <si>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</si>
  <si>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</si>
  <si>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</si>
  <si>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</si>
  <si>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</si>
  <si>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</si>
  <si>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</si>
  <si>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</si>
  <si>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</si>
  <si>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</si>
  <si>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</si>
  <si>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</si>
  <si>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</si>
  <si>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</si>
  <si>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</si>
  <si>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</si>
  <si>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</si>
  <si>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</si>
  <si>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</si>
  <si>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</si>
  <si>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</si>
  <si>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</si>
  <si>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</si>
  <si>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</si>
  <si>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</si>
  <si>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</si>
  <si>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</si>
  <si>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</si>
  <si>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</si>
  <si>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</si>
  <si>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</si>
  <si>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</si>
  <si>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</si>
  <si>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</si>
  <si>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</si>
  <si>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</si>
  <si>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</si>
  <si>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</si>
  <si>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</si>
  <si>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</si>
  <si>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</si>
  <si>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</si>
  <si>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</si>
  <si>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</si>
  <si>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</si>
  <si>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</si>
  <si>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</si>
  <si>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</si>
  <si>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</si>
  <si>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</si>
  <si>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</si>
  <si>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</si>
  <si>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</si>
  <si>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</si>
  <si>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</si>
  <si>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</si>
  <si>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</si>
  <si>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</si>
  <si>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</si>
  <si>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</si>
  <si>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</si>
  <si>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</si>
  <si>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</si>
  <si>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</si>
  <si>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</si>
  <si>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</si>
  <si>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</si>
  <si>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</si>
  <si>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</si>
  <si>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</si>
  <si>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</si>
  <si>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</si>
  <si>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</si>
  <si>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</si>
  <si>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</si>
  <si>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</si>
  <si>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</si>
  <si>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</si>
  <si>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</si>
  <si>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</si>
  <si>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</si>
  <si>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</si>
  <si>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</si>
  <si>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</si>
  <si>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</si>
  <si>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</si>
  <si>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</si>
  <si>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</si>
  <si>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</si>
  <si>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</si>
  <si>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</si>
  <si>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</si>
  <si>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</si>
  <si>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</si>
  <si>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</si>
  <si>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</si>
  <si>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</si>
  <si>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</si>
  <si>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</si>
  <si>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</si>
  <si>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</si>
  <si>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</si>
  <si>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</si>
  <si>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</si>
  <si>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</si>
  <si>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</si>
  <si>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</si>
  <si>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</si>
  <si>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</si>
  <si>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</si>
  <si>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</si>
  <si>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</si>
  <si>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</si>
  <si>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</si>
  <si>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</si>
  <si>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</si>
  <si>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</si>
  <si>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</si>
  <si>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</si>
  <si>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</si>
  <si>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</si>
  <si>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</si>
  <si>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</si>
  <si>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</si>
  <si>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</si>
  <si>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</si>
  <si>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</si>
  <si>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</si>
  <si>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</si>
  <si>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</si>
  <si>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</si>
  <si>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</si>
  <si>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</si>
  <si>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</si>
  <si>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</si>
  <si>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</si>
  <si>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</si>
  <si>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</si>
  <si>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</si>
  <si>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</si>
  <si>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</si>
  <si>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</si>
  <si>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</si>
  <si>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</si>
  <si>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</si>
  <si>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</si>
  <si>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</si>
  <si>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</si>
  <si>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</si>
  <si>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</si>
  <si>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</si>
  <si>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</si>
  <si>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</si>
  <si>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</si>
  <si>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</si>
  <si>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</si>
  <si>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</si>
  <si>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</si>
  <si>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</si>
  <si>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</si>
  <si>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</si>
  <si>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</si>
  <si>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</si>
  <si>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</si>
  <si>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</si>
  <si>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</si>
  <si>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</si>
  <si>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</si>
  <si>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</si>
  <si>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</si>
  <si>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</si>
  <si>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</si>
  <si>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</si>
  <si>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</si>
  <si>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</si>
  <si>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</si>
  <si>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</si>
  <si>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</si>
  <si>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</si>
  <si>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</si>
  <si>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</si>
  <si>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</si>
  <si>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</si>
  <si>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</si>
  <si>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</si>
  <si>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</si>
  <si>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</si>
  <si>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</si>
  <si>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</si>
  <si>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</si>
  <si>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</si>
  <si>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</si>
  <si>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</si>
  <si>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</si>
  <si>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</si>
  <si>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</si>
  <si>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</si>
  <si>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</si>
  <si>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</si>
  <si>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</si>
  <si>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</si>
  <si>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</si>
  <si>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</si>
  <si>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</si>
  <si>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</si>
  <si>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</si>
  <si>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</si>
  <si>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</si>
  <si>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</si>
  <si>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</si>
  <si>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</si>
  <si>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</si>
  <si>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</si>
  <si>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</si>
  <si>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</si>
  <si>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</si>
  <si>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</si>
  <si>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</si>
  <si>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</si>
  <si>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</si>
  <si>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</si>
  <si>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</si>
  <si>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</si>
  <si>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</si>
  <si>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</si>
  <si>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</si>
  <si>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</si>
  <si>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</si>
  <si>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</si>
  <si>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</si>
  <si>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</si>
  <si>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</si>
  <si>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</si>
  <si>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</si>
  <si>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</si>
  <si>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</si>
  <si>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</si>
  <si>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</si>
  <si>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</si>
  <si>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</si>
  <si>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</si>
  <si>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</si>
  <si>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</si>
  <si>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</si>
  <si>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</si>
  <si>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</si>
  <si>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</si>
  <si>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</si>
  <si>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</si>
  <si>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</si>
  <si>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</si>
  <si>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</si>
  <si>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</si>
  <si>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</si>
  <si>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</si>
  <si>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</si>
  <si>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</si>
  <si>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</si>
  <si>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</si>
  <si>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</si>
  <si>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</si>
  <si>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</si>
  <si>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</si>
  <si>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</si>
  <si>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</si>
  <si>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</si>
  <si>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</si>
  <si>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</si>
  <si>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</si>
  <si>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</si>
  <si>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</si>
  <si>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</si>
  <si>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</si>
  <si>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</si>
  <si>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</si>
  <si>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</si>
  <si>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</si>
  <si>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</si>
  <si>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</si>
  <si>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</si>
  <si>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</si>
  <si>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</si>
  <si>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</si>
  <si>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</si>
  <si>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</si>
  <si>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</si>
  <si>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</si>
  <si>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</si>
  <si>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</si>
  <si>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</si>
  <si>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</si>
  <si>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</si>
  <si>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</si>
  <si>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</si>
  <si>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</si>
  <si>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</si>
  <si>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</si>
  <si>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</si>
  <si>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</si>
  <si>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</si>
  <si>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</si>
  <si>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</si>
  <si>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</si>
  <si>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</si>
  <si>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</si>
  <si>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</si>
  <si>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</si>
  <si>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</si>
  <si>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</si>
  <si>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</si>
  <si>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</si>
  <si>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</si>
  <si>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</si>
  <si>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</si>
  <si>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</si>
  <si>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</si>
  <si>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</si>
  <si>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</si>
  <si>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</si>
  <si>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</si>
  <si>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</si>
  <si>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</si>
  <si>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</si>
  <si>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</si>
  <si>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</si>
  <si>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</si>
  <si>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</si>
  <si>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</si>
  <si>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</si>
  <si>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</si>
  <si>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</si>
  <si>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</si>
  <si>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</si>
  <si>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</si>
  <si>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</si>
  <si>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</si>
  <si>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</si>
  <si>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</si>
  <si>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</si>
  <si>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</si>
  <si>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</si>
  <si>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</si>
  <si>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</si>
  <si>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</si>
  <si>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</si>
  <si>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</si>
  <si>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</si>
  <si>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</si>
  <si>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</si>
  <si>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</si>
  <si>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</si>
  <si>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</si>
  <si>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</si>
  <si>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</si>
  <si>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</si>
  <si>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</si>
  <si>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</si>
  <si>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</si>
  <si>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</si>
  <si>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</si>
  <si>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</si>
  <si>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</si>
  <si>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</si>
  <si>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</si>
  <si>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</si>
  <si>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</si>
  <si>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</si>
  <si>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</si>
  <si>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</si>
  <si>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</si>
  <si>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</si>
  <si>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</si>
  <si>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</si>
  <si>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</si>
  <si>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</si>
  <si>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</si>
  <si>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</si>
  <si>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</si>
  <si>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</si>
  <si>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</si>
  <si>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</si>
  <si>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</si>
  <si>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</si>
  <si>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</si>
  <si>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</si>
  <si>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</si>
  <si>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</si>
  <si>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</si>
  <si>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</si>
  <si>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</si>
  <si>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</si>
  <si>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</si>
  <si>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</si>
  <si>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</si>
  <si>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</si>
  <si>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</si>
  <si>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</si>
  <si>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</si>
  <si>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</si>
  <si>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</si>
  <si>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</si>
  <si>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</si>
  <si>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</si>
  <si>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</si>
  <si>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</si>
  <si>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</si>
  <si>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</si>
  <si>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</si>
  <si>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</si>
  <si>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</si>
  <si>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</si>
  <si>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</si>
  <si>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</si>
  <si>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</si>
  <si>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</si>
  <si>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</si>
  <si>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</si>
  <si>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</si>
  <si>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</si>
  <si>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</si>
  <si>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</si>
  <si>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</si>
  <si>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</si>
  <si>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</si>
  <si>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</si>
  <si>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</si>
  <si>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</si>
  <si>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</si>
  <si>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</si>
  <si>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</si>
  <si>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</si>
  <si>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</si>
  <si>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</si>
  <si>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</si>
  <si>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</si>
  <si>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</si>
  <si>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</si>
  <si>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</si>
  <si>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</si>
  <si>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</si>
  <si>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</si>
  <si>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</si>
  <si>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</si>
  <si>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</si>
  <si>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</si>
  <si>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</si>
  <si>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</si>
  <si>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</si>
  <si>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</si>
  <si>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</si>
  <si>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</si>
  <si>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</si>
  <si>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</si>
  <si>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</si>
  <si>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</si>
  <si>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</si>
  <si>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</si>
  <si>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</si>
  <si>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</si>
  <si>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</si>
  <si>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</si>
  <si>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</si>
  <si>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</si>
  <si>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</si>
  <si>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</si>
  <si>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</si>
  <si>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</si>
  <si>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</si>
  <si>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</si>
  <si>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</si>
  <si>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</si>
  <si>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</si>
  <si>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</si>
  <si>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</si>
  <si>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</si>
  <si>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</si>
  <si>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</si>
  <si>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</si>
  <si>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</si>
  <si>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</si>
  <si>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</si>
  <si>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</si>
  <si>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</si>
  <si>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</si>
  <si>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</si>
  <si>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</si>
  <si>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</si>
  <si>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</si>
  <si>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</si>
  <si>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</si>
  <si>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</si>
  <si>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</si>
  <si>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</si>
  <si>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</si>
  <si>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</si>
  <si>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</si>
  <si>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</si>
  <si>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</si>
  <si>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</si>
  <si>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</si>
  <si>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</si>
  <si>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</si>
  <si>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</si>
  <si>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</si>
  <si>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</si>
  <si>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</si>
  <si>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</si>
  <si>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</si>
  <si>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</si>
  <si>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</si>
  <si>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</si>
  <si>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</si>
  <si>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</si>
  <si>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</si>
  <si>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</si>
  <si>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</si>
  <si>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</si>
  <si>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</si>
  <si>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</si>
  <si>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</si>
  <si>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</si>
  <si>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</si>
  <si>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</si>
  <si>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</si>
  <si>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</si>
  <si>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</si>
  <si>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</si>
  <si>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</si>
  <si>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</si>
  <si>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</si>
  <si>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</si>
  <si>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</si>
  <si>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</si>
  <si>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</si>
  <si>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</si>
  <si>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</si>
  <si>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</si>
  <si>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</si>
  <si>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</si>
  <si>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</si>
  <si>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</si>
  <si>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</si>
  <si>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</si>
  <si>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</si>
  <si>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</si>
  <si>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</si>
  <si>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</si>
  <si>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</si>
  <si>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</si>
  <si>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</si>
  <si>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</si>
  <si>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</si>
  <si>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</si>
  <si>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</si>
  <si>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</si>
  <si>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</si>
  <si>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</si>
  <si>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</si>
  <si>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</si>
  <si>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</si>
  <si>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</si>
  <si>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</si>
  <si>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</si>
  <si>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</si>
  <si>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</si>
  <si>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</si>
  <si>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</si>
  <si>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</si>
  <si>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</si>
  <si>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</si>
  <si>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</si>
  <si>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</si>
  <si>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</si>
  <si>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</si>
  <si>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</si>
  <si>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</si>
  <si>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</si>
  <si>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</si>
  <si>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</si>
  <si>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</si>
  <si>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</si>
  <si>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</si>
  <si>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</si>
  <si>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</si>
  <si>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</si>
  <si>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</si>
  <si>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</si>
  <si>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</si>
  <si>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</si>
  <si>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</si>
  <si>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</si>
  <si>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</si>
  <si>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</si>
  <si>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</si>
  <si>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</si>
  <si>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</si>
  <si>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</si>
  <si>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</si>
  <si>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</si>
  <si>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</si>
  <si>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</si>
  <si>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</si>
  <si>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</si>
  <si>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</si>
  <si>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</si>
  <si>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</si>
  <si>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</si>
  <si>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</si>
  <si>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</si>
  <si>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</si>
  <si>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</si>
  <si>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</si>
  <si>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</si>
  <si>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</si>
  <si>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</si>
  <si>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</si>
  <si>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</si>
  <si>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</si>
  <si>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</si>
  <si>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</si>
  <si>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</si>
  <si>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</si>
  <si>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</si>
  <si>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</si>
  <si>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</si>
  <si>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</si>
  <si>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</si>
  <si>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</si>
  <si>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</si>
  <si>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</si>
  <si>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</si>
  <si>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</si>
  <si>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</si>
  <si>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</si>
  <si>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</si>
  <si>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</si>
  <si>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</si>
  <si>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</si>
  <si>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</si>
  <si>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</si>
  <si>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</si>
  <si>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</si>
  <si>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</si>
  <si>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</si>
  <si>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</si>
  <si>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</si>
  <si>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</si>
  <si>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</si>
  <si>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</si>
  <si>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</si>
  <si>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</si>
  <si>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</si>
  <si>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</si>
  <si>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</si>
  <si>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</si>
  <si>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</si>
  <si>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</si>
  <si>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</si>
  <si>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</si>
  <si>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</si>
  <si>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</si>
  <si>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</si>
  <si>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</si>
  <si>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</si>
  <si>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</si>
  <si>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</si>
  <si>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</si>
  <si>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</si>
  <si>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</si>
  <si>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</si>
  <si>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</si>
  <si>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</si>
  <si>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</si>
  <si>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</si>
  <si>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</si>
  <si>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</si>
  <si>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</si>
  <si>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</si>
  <si>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</si>
  <si>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</si>
  <si>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</si>
  <si>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</si>
  <si>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</si>
  <si>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</si>
  <si>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</si>
  <si>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</si>
  <si>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</si>
  <si>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</si>
  <si>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</si>
  <si>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</si>
  <si>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</si>
  <si>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</si>
  <si>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</si>
  <si>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</si>
  <si>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</si>
  <si>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</si>
  <si>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</si>
  <si>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</si>
  <si>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</si>
  <si>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</si>
  <si>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</si>
  <si>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</si>
  <si>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</si>
  <si>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</si>
  <si>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</si>
  <si>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</si>
  <si>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</si>
  <si>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</si>
  <si>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</si>
  <si>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</si>
  <si>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</si>
  <si>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</si>
  <si>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</si>
  <si>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</si>
  <si>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</si>
  <si>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</si>
  <si>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</si>
  <si>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</si>
  <si>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</si>
  <si>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</si>
  <si>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</si>
  <si>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</si>
  <si>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</si>
  <si>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</si>
  <si>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</si>
  <si>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</si>
  <si>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</si>
  <si>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</si>
  <si>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</si>
  <si>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</si>
  <si>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</si>
  <si>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</si>
  <si>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</si>
  <si>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</si>
  <si>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</si>
  <si>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</si>
  <si>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</si>
  <si>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</si>
  <si>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</si>
  <si>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</si>
  <si>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</si>
  <si>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</si>
  <si>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</si>
  <si>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</si>
  <si>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</si>
  <si>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</si>
  <si>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</si>
  <si>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</si>
  <si>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</si>
  <si>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</si>
  <si>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</si>
  <si>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</si>
  <si>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</si>
  <si>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</si>
  <si>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</si>
  <si>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</si>
  <si>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</si>
  <si>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</si>
  <si>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</si>
  <si>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</si>
  <si>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</si>
  <si>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</si>
  <si>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</si>
  <si>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</si>
  <si>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</si>
  <si>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</si>
  <si>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</si>
  <si>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</si>
  <si>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</si>
  <si>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</si>
  <si>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</si>
  <si>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</si>
  <si>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</si>
  <si>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</si>
  <si>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</si>
  <si>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</si>
  <si>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</si>
  <si>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</si>
  <si>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</si>
  <si>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</si>
  <si>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</si>
  <si>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</si>
  <si>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</si>
  <si>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</si>
  <si>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</si>
  <si>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</si>
  <si>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</si>
  <si>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</si>
  <si>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</si>
  <si>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</si>
  <si>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</si>
  <si>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</si>
  <si>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</si>
  <si>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</si>
  <si>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</si>
  <si>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</si>
  <si>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</si>
  <si>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</si>
  <si>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</si>
  <si>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</si>
  <si>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</si>
  <si>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</si>
  <si>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</si>
  <si>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</si>
  <si>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</si>
  <si>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</si>
  <si>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</si>
  <si>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</si>
  <si>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</si>
  <si>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</si>
  <si>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</si>
  <si>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</si>
  <si>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</si>
  <si>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</si>
  <si>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</si>
  <si>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</si>
  <si>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</si>
  <si>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</si>
  <si>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</si>
  <si>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</si>
  <si>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</si>
  <si>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</si>
  <si>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</si>
  <si>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</si>
  <si>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</si>
  <si>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</si>
  <si>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</si>
  <si>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</si>
  <si>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</si>
  <si>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</si>
  <si>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</si>
  <si>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</si>
  <si>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</si>
  <si>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</si>
  <si>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</si>
  <si>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</si>
  <si>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</si>
  <si>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</si>
  <si>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</si>
  <si>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</si>
  <si>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</si>
  <si>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</si>
  <si>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</si>
  <si>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</si>
  <si>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</si>
  <si>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</si>
  <si>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</si>
  <si>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</si>
  <si>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</si>
  <si>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</si>
  <si>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</si>
  <si>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</si>
  <si>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</si>
  <si>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</si>
  <si>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</si>
  <si>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</si>
  <si>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</si>
  <si>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</si>
  <si>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</si>
  <si>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</si>
  <si>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</si>
  <si>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</si>
  <si>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</si>
  <si>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</si>
  <si>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</si>
  <si>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</si>
  <si>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</si>
  <si>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</si>
  <si>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</si>
  <si>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</si>
  <si>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</si>
  <si>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</si>
  <si>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</si>
  <si>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</si>
  <si>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</si>
  <si>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</si>
  <si>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</si>
  <si>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</si>
  <si>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</si>
  <si>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</si>
  <si>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</si>
  <si>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</si>
  <si>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</si>
  <si>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</si>
  <si>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</si>
  <si>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</si>
  <si>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</si>
  <si>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</si>
  <si>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</si>
  <si>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</si>
  <si>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</si>
  <si>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</si>
  <si>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</si>
  <si>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</si>
  <si>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</si>
  <si>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</si>
  <si>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</si>
  <si>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</si>
  <si>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</si>
  <si>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</si>
  <si>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</si>
  <si>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</si>
  <si>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</si>
  <si>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</si>
  <si>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</si>
  <si>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</si>
  <si>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</si>
  <si>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</si>
  <si>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</si>
  <si>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</si>
  <si>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</si>
  <si>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</si>
  <si>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</si>
  <si>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</si>
  <si>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</si>
  <si>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</si>
  <si>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</si>
  <si>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</si>
  <si>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</si>
  <si>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</si>
  <si>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</si>
  <si>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</si>
  <si>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</si>
  <si>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</si>
  <si>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</si>
  <si>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</si>
  <si>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</si>
  <si>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</si>
  <si>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</si>
  <si>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</si>
  <si>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</si>
  <si>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</si>
  <si>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</si>
  <si>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</si>
  <si>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</si>
  <si>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</si>
  <si>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</si>
  <si>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</si>
  <si>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</si>
  <si>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</si>
  <si>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</si>
  <si>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</si>
  <si>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</si>
  <si>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</si>
  <si>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</si>
  <si>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</si>
  <si>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</si>
  <si>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</si>
  <si>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</si>
  <si>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</si>
  <si>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</si>
  <si>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</si>
  <si>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</si>
  <si>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</si>
  <si>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</si>
  <si>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</si>
  <si>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</si>
  <si>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</si>
  <si>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</si>
  <si>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</si>
  <si>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</si>
  <si>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</si>
  <si>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</si>
  <si>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</si>
  <si>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</si>
  <si>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</si>
  <si>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</si>
  <si>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</si>
  <si>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</si>
  <si>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</si>
  <si>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</si>
  <si>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</si>
  <si>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</si>
  <si>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</si>
  <si>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</si>
  <si>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</si>
  <si>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</si>
  <si>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</si>
  <si>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</si>
  <si>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</si>
  <si>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</si>
  <si>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</si>
  <si>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</si>
  <si>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</si>
  <si>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</si>
  <si>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</si>
  <si>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</si>
  <si>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</si>
  <si>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</si>
  <si>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</si>
  <si>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</si>
  <si>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</si>
  <si>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</si>
  <si>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</si>
  <si>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</si>
  <si>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</si>
  <si>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</si>
  <si>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</si>
  <si>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</si>
  <si>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</si>
  <si>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</si>
  <si>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</si>
  <si>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</si>
  <si>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</si>
  <si>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</si>
  <si>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</si>
  <si>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</si>
  <si>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</si>
  <si>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</si>
  <si>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</si>
  <si>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</si>
  <si>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</si>
  <si>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</si>
  <si>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</si>
  <si>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</si>
  <si>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</si>
  <si>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</si>
  <si>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</si>
  <si>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</si>
  <si>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</si>
  <si>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</si>
  <si>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</si>
  <si>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</si>
  <si>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</si>
  <si>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</si>
  <si>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</si>
  <si>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</si>
  <si>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</si>
  <si>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</si>
  <si>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</si>
  <si>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</si>
  <si>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</si>
  <si>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</si>
  <si>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</si>
  <si>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</si>
  <si>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</si>
  <si>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</si>
  <si>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</si>
  <si>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</si>
  <si>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</si>
  <si>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</si>
  <si>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</si>
  <si>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</si>
  <si>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</si>
  <si>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</si>
  <si>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</si>
  <si>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</si>
  <si>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</si>
  <si>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</si>
  <si>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</si>
  <si>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</si>
  <si>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</si>
  <si>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</si>
  <si>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</si>
  <si>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</si>
  <si>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</si>
  <si>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</si>
  <si>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</si>
  <si>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</si>
  <si>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</si>
  <si>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</si>
  <si>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</si>
  <si>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</si>
  <si>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</si>
  <si>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</si>
  <si>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</si>
  <si>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</si>
  <si>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</si>
  <si>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</si>
  <si>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</si>
  <si>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</si>
  <si>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</si>
  <si>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</si>
  <si>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</si>
  <si>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</si>
  <si>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</si>
  <si>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</si>
  <si>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</si>
  <si>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</si>
  <si>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</si>
  <si>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</si>
  <si>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</si>
  <si>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</si>
  <si>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</si>
  <si>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</si>
  <si>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</si>
  <si>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</si>
  <si>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</si>
  <si>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</si>
  <si>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</si>
  <si>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</si>
  <si>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</si>
  <si>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</si>
  <si>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</si>
  <si>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</si>
  <si>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</si>
  <si>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</si>
  <si>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</si>
  <si>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</si>
  <si>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</si>
  <si>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</si>
  <si>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</si>
  <si>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</si>
  <si>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</si>
  <si>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</si>
  <si>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</si>
  <si>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</si>
  <si>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</si>
  <si>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</si>
  <si>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</si>
  <si>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</si>
  <si>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</si>
  <si>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</si>
  <si>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</si>
  <si>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</si>
  <si>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</si>
  <si>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</si>
  <si>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</si>
  <si>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</si>
  <si>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</si>
  <si>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</si>
  <si>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</si>
  <si>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</si>
  <si>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</si>
  <si>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</si>
  <si>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</si>
  <si>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</si>
  <si>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</si>
  <si>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</si>
  <si>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</si>
  <si>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</si>
  <si>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</si>
  <si>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</si>
  <si>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</si>
  <si>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</si>
  <si>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</si>
  <si>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</si>
  <si>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</si>
  <si>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</si>
  <si>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</si>
  <si>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</si>
  <si>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</si>
  <si>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</si>
  <si>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</si>
  <si>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</si>
  <si>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</si>
  <si>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</si>
  <si>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</si>
  <si>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</si>
  <si>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</si>
  <si>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</si>
  <si>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</si>
  <si>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</si>
  <si>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</si>
  <si>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</si>
  <si>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</si>
  <si>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</si>
  <si>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</si>
  <si>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</si>
  <si>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</si>
  <si>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</si>
  <si>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</si>
  <si>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</si>
  <si>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</si>
  <si>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</si>
  <si>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</si>
  <si>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</si>
  <si>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</si>
  <si>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</si>
  <si>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</si>
  <si>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</si>
  <si>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</si>
  <si>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</si>
  <si>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</si>
  <si>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</si>
  <si>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</si>
  <si>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</si>
  <si>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</si>
  <si>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</si>
  <si>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</si>
  <si>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</si>
  <si>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</si>
  <si>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</si>
  <si>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</si>
  <si>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</si>
  <si>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</si>
  <si>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</si>
  <si>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</si>
  <si>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</si>
  <si>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</si>
  <si>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</si>
  <si>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</si>
  <si>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</si>
  <si>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</si>
  <si>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</si>
  <si>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</si>
  <si>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</si>
  <si>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</si>
  <si>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</si>
  <si>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</si>
  <si>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</si>
  <si>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</si>
  <si>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</si>
  <si>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</si>
  <si>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</si>
  <si>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</si>
  <si>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</si>
  <si>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</si>
  <si>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</si>
  <si>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</si>
  <si>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</si>
  <si>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</si>
  <si>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</si>
  <si>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</si>
  <si>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</si>
  <si>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</si>
  <si>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</si>
  <si>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</si>
  <si>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</si>
  <si>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</si>
  <si>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</si>
  <si>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</si>
  <si>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</si>
  <si>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</si>
  <si>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</si>
  <si>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</si>
  <si>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</si>
  <si>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</si>
  <si>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</si>
  <si>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</si>
  <si>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</si>
  <si>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</si>
  <si>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</si>
  <si>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</si>
  <si>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</si>
  <si>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</si>
  <si>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</si>
  <si>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</si>
  <si>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</si>
  <si>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</si>
  <si>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</si>
  <si>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</si>
  <si>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</si>
  <si>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</si>
  <si>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</si>
  <si>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</si>
  <si>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</si>
  <si>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</si>
  <si>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</si>
  <si>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</si>
  <si>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</si>
  <si>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</si>
  <si>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</si>
  <si>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</si>
  <si>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</si>
  <si>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</si>
  <si>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</si>
  <si>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</si>
  <si>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</si>
  <si>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</si>
  <si>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</si>
  <si>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</si>
  <si>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</si>
  <si>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</si>
  <si>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</si>
  <si>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</si>
  <si>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</si>
  <si>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</si>
  <si>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</si>
  <si>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</si>
  <si>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</si>
  <si>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</si>
  <si>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</si>
  <si>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</si>
  <si>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</si>
  <si>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</si>
  <si>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</si>
  <si>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</si>
  <si>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</si>
  <si>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</si>
  <si>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</si>
  <si>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</si>
  <si>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</si>
  <si>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</si>
  <si>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</si>
  <si>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</si>
  <si>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</si>
  <si>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</si>
  <si>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</si>
  <si>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</si>
  <si>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</si>
  <si>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</si>
  <si>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</si>
  <si>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</si>
  <si>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</si>
  <si>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</si>
  <si>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</si>
  <si>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</si>
  <si>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</si>
  <si>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</si>
  <si>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</si>
  <si>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</si>
  <si>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</si>
  <si>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</si>
  <si>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</si>
  <si>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</si>
  <si>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</si>
  <si>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</si>
  <si>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</si>
  <si>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</si>
  <si>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</si>
  <si>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</si>
  <si>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</si>
  <si>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</si>
  <si>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</si>
  <si>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</si>
  <si>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</si>
  <si>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</si>
  <si>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</si>
  <si>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</si>
  <si>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</si>
  <si>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</si>
  <si>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</si>
  <si>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</si>
  <si>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</si>
  <si>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</si>
  <si>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</si>
  <si>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</si>
  <si>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</si>
  <si>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</si>
  <si>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</si>
  <si>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</si>
  <si>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</si>
  <si>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</si>
  <si>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</si>
  <si>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</si>
  <si>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</si>
  <si>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</si>
  <si>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</si>
  <si>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</si>
  <si>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</si>
  <si>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</si>
  <si>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</si>
  <si>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</si>
  <si>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</si>
  <si>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</si>
  <si>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</si>
  <si>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</si>
  <si>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</si>
  <si>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</si>
  <si>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</si>
  <si>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</si>
  <si>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</si>
  <si>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</si>
  <si>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</si>
  <si>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</si>
  <si>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</si>
  <si>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</si>
  <si>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</si>
  <si>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</si>
  <si>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</si>
  <si>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</si>
  <si>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</si>
  <si>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</si>
  <si>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</si>
  <si>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</si>
  <si>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</si>
  <si>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</si>
  <si>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</si>
  <si>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</si>
  <si>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</si>
  <si>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</si>
  <si>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</si>
  <si>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</si>
  <si>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</si>
  <si>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</si>
  <si>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</si>
  <si>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</si>
  <si>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</si>
  <si>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</si>
  <si>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</si>
  <si>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</si>
  <si>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</si>
  <si>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</si>
  <si>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</si>
  <si>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</si>
  <si>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</si>
  <si>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</si>
  <si>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</si>
  <si>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</si>
  <si>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</si>
  <si>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</si>
  <si>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</si>
  <si>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</si>
  <si>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</si>
  <si>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</si>
  <si>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</si>
  <si>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</si>
  <si>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</si>
  <si>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</si>
  <si>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</si>
  <si>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</si>
  <si>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</si>
  <si>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</si>
  <si>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</si>
  <si>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</si>
  <si>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</si>
  <si>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</si>
  <si>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</si>
  <si>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</si>
  <si>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</si>
  <si>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</si>
  <si>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</si>
  <si>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</si>
  <si>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</si>
  <si>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</si>
  <si>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</si>
  <si>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</si>
  <si>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</si>
  <si>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</si>
  <si>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</si>
  <si>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</si>
  <si>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</si>
  <si>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</si>
  <si>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</si>
  <si>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</si>
  <si>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</si>
  <si>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</si>
  <si>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</si>
  <si>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</si>
  <si>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</si>
  <si>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</si>
  <si>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</si>
  <si>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</si>
  <si>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</si>
  <si>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</si>
  <si>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</si>
  <si>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</si>
  <si>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</si>
  <si>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</si>
  <si>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</si>
  <si>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</si>
  <si>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</si>
  <si>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</si>
  <si>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</si>
  <si>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</si>
  <si>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</si>
  <si>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</si>
  <si>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</si>
  <si>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</si>
  <si>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</si>
  <si>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</si>
  <si>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</si>
  <si>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</si>
  <si>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</si>
  <si>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</si>
  <si>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</si>
  <si>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</si>
  <si>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</si>
  <si>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</si>
  <si>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</si>
  <si>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</si>
  <si>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</si>
  <si>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</si>
  <si>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</si>
  <si>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</si>
  <si>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</si>
  <si>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</si>
  <si>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</si>
  <si>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</si>
  <si>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</si>
  <si>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</si>
  <si>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</si>
  <si>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</si>
  <si>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</si>
  <si>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</si>
  <si>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</si>
  <si>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</si>
  <si>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</si>
  <si>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</si>
  <si>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</si>
  <si>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</si>
  <si>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</si>
  <si>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</si>
  <si>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</si>
  <si>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</si>
  <si>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</si>
  <si>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</si>
  <si>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</si>
  <si>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</si>
  <si>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</si>
  <si>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</si>
  <si>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</si>
  <si>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</si>
  <si>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</si>
  <si>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</si>
  <si>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</si>
  <si>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</si>
  <si>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</si>
  <si>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</si>
  <si>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</si>
  <si>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</si>
  <si>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</si>
  <si>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</si>
  <si>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</si>
  <si>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</si>
  <si>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</si>
  <si>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</si>
  <si>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</si>
  <si>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</si>
  <si>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</si>
  <si>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</si>
  <si>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</si>
  <si>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</si>
  <si>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</si>
  <si>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</si>
  <si>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</si>
  <si>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</si>
  <si>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</si>
  <si>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</si>
  <si>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</si>
  <si>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</si>
  <si>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</si>
  <si>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</si>
  <si>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</si>
  <si>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</si>
  <si>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</si>
  <si>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</si>
  <si>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</si>
  <si>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</si>
  <si>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</si>
  <si>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</si>
  <si>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</si>
  <si>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</si>
  <si>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</si>
  <si>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</si>
  <si>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</si>
  <si>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</si>
  <si>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</si>
  <si>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</si>
  <si>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</si>
  <si>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</si>
  <si>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</si>
  <si>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</si>
  <si>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</si>
  <si>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</si>
  <si>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</si>
  <si>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</si>
  <si>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</si>
  <si>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</si>
  <si>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</si>
  <si>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</si>
  <si>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</si>
  <si>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</si>
  <si>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</si>
  <si>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</si>
  <si>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</si>
  <si>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</si>
  <si>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</si>
  <si>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</si>
  <si>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</si>
  <si>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</si>
  <si>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</si>
  <si>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</si>
  <si>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</si>
  <si>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</si>
  <si>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</si>
  <si>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</si>
  <si>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</si>
  <si>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</si>
  <si>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</si>
  <si>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</si>
  <si>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</si>
  <si>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</si>
  <si>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</si>
  <si>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</si>
  <si>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</si>
  <si>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</si>
  <si>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</si>
  <si>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</si>
  <si>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</si>
  <si>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</si>
  <si>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</si>
  <si>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</si>
  <si>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</si>
  <si>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</si>
  <si>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</si>
  <si>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</si>
  <si>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</si>
  <si>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</si>
  <si>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</si>
  <si>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</si>
  <si>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</si>
  <si>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</si>
  <si>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</si>
  <si>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</si>
  <si>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</si>
  <si>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</si>
  <si>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</si>
  <si>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</si>
  <si>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</si>
  <si>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</si>
  <si>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</si>
  <si>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</si>
  <si>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</si>
  <si>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</si>
  <si>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</si>
  <si>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</si>
  <si>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</si>
  <si>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</si>
  <si>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</si>
  <si>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</si>
  <si>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</si>
  <si>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</si>
  <si>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</si>
  <si>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</si>
  <si>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</si>
  <si>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</si>
  <si>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</si>
  <si>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</si>
  <si>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</si>
  <si>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</si>
  <si>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</si>
  <si>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</si>
  <si>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</si>
  <si>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</si>
  <si>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</si>
  <si>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</si>
  <si>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</si>
  <si>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</si>
  <si>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</si>
  <si>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</si>
  <si>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</si>
  <si>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</si>
  <si>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</si>
  <si>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</si>
  <si>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</si>
  <si>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</si>
  <si>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</si>
  <si>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</si>
  <si>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</si>
  <si>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</si>
  <si>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</si>
  <si>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</si>
  <si>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</si>
  <si>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</si>
  <si>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</si>
  <si>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</si>
  <si>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</si>
  <si>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</si>
  <si>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</si>
  <si>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</si>
  <si>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</si>
  <si>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</si>
  <si>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</si>
  <si>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</si>
  <si>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</si>
  <si>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</si>
  <si>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</si>
  <si>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</si>
  <si>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</si>
  <si>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</si>
  <si>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</si>
  <si>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</si>
  <si>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</si>
  <si>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</si>
  <si>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</si>
  <si>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</si>
  <si>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</si>
  <si>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</si>
  <si>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</si>
  <si>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</si>
  <si>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</si>
  <si>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</si>
  <si>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</si>
  <si>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</si>
  <si>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</si>
  <si>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</si>
  <si>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</si>
  <si>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</si>
  <si>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</si>
  <si>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</si>
  <si>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</si>
  <si>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</si>
  <si>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</si>
  <si>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</si>
  <si>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</si>
  <si>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</si>
  <si>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</si>
  <si>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</si>
  <si>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</si>
  <si>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</si>
  <si>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</si>
  <si>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</si>
  <si>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</si>
  <si>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</si>
  <si>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</si>
  <si>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</si>
  <si>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</si>
  <si>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</si>
  <si>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</si>
  <si>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</si>
  <si>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</si>
  <si>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</si>
  <si>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</si>
  <si>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</si>
  <si>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</si>
  <si>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</si>
  <si>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</si>
  <si>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</si>
  <si>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</si>
  <si>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</si>
  <si>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</si>
  <si>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</si>
  <si>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</si>
  <si>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</si>
  <si>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</si>
  <si>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</si>
  <si>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</si>
  <si>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</si>
  <si>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</si>
  <si>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</si>
  <si>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</si>
  <si>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</si>
  <si>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</si>
  <si>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</si>
  <si>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</si>
  <si>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</si>
  <si>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</si>
  <si>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</si>
  <si>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</si>
  <si>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</si>
  <si>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</si>
  <si>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</si>
  <si>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</si>
  <si>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</si>
  <si>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</si>
  <si>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</si>
  <si>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</si>
  <si>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</si>
  <si>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</si>
  <si>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</si>
  <si>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</si>
  <si>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</si>
  <si>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</si>
  <si>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</si>
  <si>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</si>
  <si>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</si>
  <si>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</si>
  <si>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</si>
  <si>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</si>
  <si>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</si>
  <si>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</si>
  <si>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</si>
  <si>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</si>
  <si>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</si>
  <si>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</si>
  <si>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</si>
  <si>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</si>
  <si>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</si>
  <si>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</si>
  <si>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</si>
  <si>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</si>
  <si>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</si>
  <si>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</si>
  <si>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</si>
  <si>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</si>
  <si>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</si>
  <si>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</si>
  <si>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</si>
  <si>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</si>
  <si>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</si>
  <si>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</si>
  <si>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</si>
  <si>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</si>
  <si>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</si>
  <si>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</si>
  <si>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</si>
  <si>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</si>
  <si>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</si>
  <si>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</si>
  <si>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</si>
  <si>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</si>
  <si>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</si>
  <si>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</si>
  <si>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</si>
  <si>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</si>
  <si>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</si>
  <si>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</si>
  <si>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</si>
  <si>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</si>
  <si>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</si>
  <si>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</si>
  <si>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</si>
  <si>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</si>
  <si>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</si>
  <si>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</si>
  <si>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</si>
  <si>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</si>
  <si>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</si>
  <si>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</si>
  <si>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</si>
  <si>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</si>
  <si>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</si>
  <si>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</si>
  <si>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</si>
  <si>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</si>
  <si>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</si>
  <si>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</si>
  <si>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</si>
  <si>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</si>
  <si>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</si>
  <si>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</si>
  <si>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</si>
  <si>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</si>
  <si>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</si>
  <si>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</si>
  <si>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</si>
  <si>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</si>
  <si>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</si>
  <si>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</si>
  <si>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</si>
  <si>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</si>
  <si>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</si>
  <si>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</si>
  <si>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</si>
  <si>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</si>
  <si>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</si>
  <si>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</si>
  <si>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</si>
  <si>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</si>
  <si>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</si>
  <si>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</si>
  <si>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</si>
  <si>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</si>
  <si>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</si>
  <si>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</si>
  <si>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</si>
  <si>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</si>
  <si>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</si>
  <si>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</si>
  <si>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</si>
  <si>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</si>
  <si>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</si>
  <si>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</si>
  <si>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</si>
  <si>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</si>
  <si>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</si>
  <si>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</si>
  <si>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</si>
  <si>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</si>
  <si>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</si>
  <si>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</si>
  <si>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</si>
  <si>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</si>
  <si>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</si>
  <si>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</si>
  <si>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</si>
  <si>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</si>
  <si>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</si>
  <si>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</si>
  <si>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</si>
  <si>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</si>
  <si>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</si>
  <si>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</si>
  <si>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</si>
  <si>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</si>
  <si>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</si>
  <si>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</si>
  <si>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</si>
  <si>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</si>
  <si>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</si>
  <si>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</si>
  <si>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</si>
  <si>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</si>
  <si>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</si>
  <si>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</si>
  <si>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</si>
  <si>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</si>
  <si>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</si>
  <si>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</si>
  <si>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</si>
  <si>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</si>
  <si>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</si>
  <si>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</si>
  <si>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</si>
  <si>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</si>
  <si>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</si>
  <si>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</si>
  <si>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</si>
  <si>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</si>
  <si>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</si>
  <si>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</si>
  <si>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</si>
  <si>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</si>
  <si>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</si>
  <si>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</si>
  <si>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</si>
  <si>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</si>
  <si>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</si>
  <si>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</si>
  <si>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</si>
  <si>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</si>
  <si>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</si>
  <si>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</si>
  <si>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</si>
  <si>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</si>
  <si>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</si>
  <si>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</si>
  <si>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</si>
  <si>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</si>
  <si>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</si>
  <si>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</si>
  <si>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</si>
  <si>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</si>
  <si>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</si>
  <si>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</si>
  <si>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</si>
  <si>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</si>
  <si>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</si>
  <si>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</si>
  <si>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</si>
  <si>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</si>
  <si>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</si>
  <si>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</si>
  <si>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</si>
  <si>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</si>
  <si>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</si>
  <si>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</si>
  <si>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</si>
  <si>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</si>
  <si>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</si>
  <si>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</si>
  <si>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</si>
  <si>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</si>
  <si>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</si>
  <si>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</si>
  <si>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</si>
  <si>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</si>
  <si>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</si>
  <si>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</si>
  <si>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</si>
  <si>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</si>
  <si>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</si>
  <si>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</si>
  <si>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</si>
  <si>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</si>
  <si>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</si>
  <si>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</si>
  <si>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</si>
  <si>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</si>
  <si>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</si>
  <si>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</si>
  <si>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</si>
  <si>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</si>
  <si>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</si>
  <si>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</si>
  <si>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</si>
  <si>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</si>
  <si>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</si>
  <si>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</si>
  <si>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</si>
  <si>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</si>
  <si>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</si>
  <si>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</si>
  <si>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</si>
  <si>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</si>
  <si>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</si>
  <si>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</si>
  <si>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</si>
  <si>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</si>
  <si>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</si>
  <si>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</si>
  <si>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</si>
  <si>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</si>
  <si>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</si>
  <si>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</si>
  <si>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</si>
  <si>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</si>
  <si>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</si>
  <si>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</si>
  <si>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</si>
  <si>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</si>
  <si>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</si>
  <si>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</si>
  <si>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</si>
  <si>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</si>
  <si>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</si>
  <si>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</si>
  <si>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</si>
  <si>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</si>
  <si>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</si>
  <si>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</si>
  <si>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</si>
  <si>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</si>
  <si>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</si>
  <si>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</si>
  <si>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</si>
  <si>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</si>
  <si>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</si>
  <si>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</si>
  <si>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</si>
  <si>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</si>
  <si>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</si>
  <si>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</si>
  <si>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</si>
  <si>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</si>
  <si>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</si>
  <si>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</si>
  <si>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</si>
  <si>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</si>
  <si>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</si>
  <si>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</si>
  <si>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</si>
  <si>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</si>
  <si>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</si>
  <si>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</si>
  <si>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</si>
  <si>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</si>
  <si>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</si>
  <si>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</si>
  <si>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</si>
  <si>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</si>
  <si>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</si>
  <si>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</si>
  <si>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</si>
  <si>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</si>
  <si>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</si>
  <si>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</si>
  <si>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</si>
  <si>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</si>
  <si>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</si>
  <si>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</si>
  <si>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</si>
  <si>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</si>
  <si>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</si>
  <si>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</si>
  <si>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</si>
  <si>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</si>
  <si>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</si>
  <si>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</si>
  <si>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</si>
  <si>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</si>
  <si>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</si>
  <si>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</si>
  <si>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</si>
  <si>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</si>
  <si>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</si>
  <si>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</si>
  <si>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</si>
  <si>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</si>
  <si>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</si>
  <si>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</si>
  <si>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</si>
  <si>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</si>
  <si>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</si>
  <si>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</si>
  <si>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</si>
  <si>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</si>
  <si>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</si>
  <si>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</si>
  <si>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</si>
  <si>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</si>
  <si>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</si>
  <si>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</si>
  <si>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</si>
  <si>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</si>
  <si>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</si>
  <si>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</si>
  <si>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</si>
  <si>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</si>
  <si>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</si>
  <si>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</si>
  <si>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</si>
  <si>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</si>
  <si>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</si>
  <si>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</si>
  <si>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</si>
  <si>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</si>
  <si>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</si>
  <si>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</si>
  <si>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</si>
  <si>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</si>
  <si>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</si>
  <si>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</si>
  <si>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</si>
  <si>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</si>
  <si>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</si>
  <si>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</si>
  <si>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</si>
  <si>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</si>
  <si>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</si>
  <si>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</si>
  <si>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</si>
  <si>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</si>
  <si>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</si>
  <si>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</si>
  <si>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</si>
  <si>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</si>
  <si>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</si>
  <si>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</si>
  <si>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</si>
  <si>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</si>
  <si>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</si>
  <si>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</si>
  <si>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</si>
  <si>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</si>
  <si>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</si>
  <si>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</si>
  <si>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</si>
  <si>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</si>
  <si>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</si>
  <si>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</si>
  <si>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</si>
  <si>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</si>
  <si>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</si>
  <si>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</si>
  <si>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</si>
  <si>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</si>
  <si>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</si>
  <si>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</si>
  <si>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</si>
  <si>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</si>
  <si>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</si>
  <si>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</si>
  <si>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</si>
  <si>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</si>
  <si>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</si>
  <si>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</si>
  <si>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</si>
  <si>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</si>
  <si>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</si>
  <si>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</si>
  <si>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</si>
  <si>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</si>
  <si>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</si>
  <si>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</si>
  <si>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</si>
  <si>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</si>
  <si>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</si>
  <si>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</si>
  <si>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</si>
  <si>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</si>
  <si>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</si>
  <si>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</si>
  <si>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</si>
  <si>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</si>
  <si>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</si>
  <si>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</si>
  <si>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</si>
  <si>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</si>
  <si>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</si>
  <si>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</si>
  <si>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</si>
  <si>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</si>
  <si>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</si>
  <si>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</si>
  <si>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</si>
  <si>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</si>
  <si>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</si>
  <si>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</si>
  <si>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</si>
  <si>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</si>
  <si>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</si>
  <si>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</si>
  <si>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</si>
  <si>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</si>
  <si>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</si>
  <si>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</si>
  <si>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</si>
  <si>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</si>
  <si>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</si>
  <si>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</si>
  <si>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</si>
  <si>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</si>
  <si>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</si>
  <si>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</si>
  <si>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</si>
  <si>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</si>
  <si>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</si>
  <si>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</si>
  <si>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</si>
  <si>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</si>
  <si>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</si>
  <si>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</si>
  <si>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</si>
  <si>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</si>
  <si>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</si>
  <si>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</si>
  <si>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</si>
  <si>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</si>
  <si>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</si>
  <si>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</si>
  <si>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</si>
  <si>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</si>
  <si>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</si>
  <si>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</si>
  <si>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</si>
  <si>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</si>
  <si>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</si>
  <si>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</si>
  <si>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</si>
  <si>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</si>
  <si>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</si>
  <si>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</si>
  <si>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</si>
  <si>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</si>
  <si>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</si>
  <si>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</si>
  <si>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</si>
  <si>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</si>
  <si>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</si>
  <si>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</si>
  <si>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</si>
  <si>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</si>
  <si>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</si>
  <si>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</si>
  <si>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</si>
  <si>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</si>
  <si>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</si>
  <si>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</si>
  <si>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</si>
  <si>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</si>
  <si>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</si>
  <si>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</si>
  <si>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</si>
  <si>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</si>
  <si>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</si>
  <si>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</si>
  <si>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</si>
  <si>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</si>
  <si>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</si>
  <si>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</si>
  <si>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</si>
  <si>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</si>
  <si>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</si>
  <si>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</si>
  <si>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</si>
  <si>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</si>
  <si>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</si>
  <si>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</si>
  <si>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</si>
  <si>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</si>
  <si>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</si>
  <si>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</si>
  <si>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</si>
  <si>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</si>
  <si>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</si>
  <si>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</si>
  <si>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</si>
  <si>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</si>
  <si>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</si>
  <si>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</si>
  <si>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</si>
  <si>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</si>
  <si>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</si>
  <si>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</si>
  <si>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</si>
  <si>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</si>
  <si>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</si>
  <si>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</si>
  <si>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</si>
  <si>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</si>
  <si>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</si>
  <si>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</si>
  <si>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</si>
  <si>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</si>
  <si>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</si>
  <si>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</si>
  <si>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</si>
  <si>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</si>
  <si>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</si>
  <si>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</si>
  <si>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</si>
  <si>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</si>
  <si>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</si>
  <si>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</si>
  <si>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</si>
  <si>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</si>
  <si>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</si>
  <si>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</si>
  <si>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</si>
  <si>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</si>
  <si>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</si>
  <si>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</si>
  <si>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</si>
  <si>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</si>
  <si>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</si>
  <si>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</si>
  <si>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</si>
  <si>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</si>
  <si>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</si>
  <si>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</si>
  <si>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</si>
  <si>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</si>
  <si>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</si>
  <si>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</si>
  <si>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</si>
  <si>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</si>
  <si>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</si>
  <si>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</si>
  <si>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</si>
  <si>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</si>
  <si>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</si>
  <si>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</si>
  <si>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</si>
  <si>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</si>
  <si>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</si>
  <si>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</si>
  <si>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</si>
  <si>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</si>
  <si>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</si>
  <si>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</si>
  <si>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</si>
  <si>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</si>
  <si>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</si>
  <si>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</si>
  <si>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</si>
  <si>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</si>
  <si>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</si>
  <si>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</si>
  <si>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</si>
  <si>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</si>
  <si>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</si>
  <si>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</si>
  <si>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</si>
  <si>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</si>
  <si>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</si>
  <si>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</si>
  <si>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</si>
  <si>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</si>
  <si>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</si>
  <si>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</si>
  <si>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</si>
  <si>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</si>
  <si>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</si>
  <si>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</si>
  <si>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</si>
  <si>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</si>
  <si>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</si>
  <si>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</si>
  <si>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</si>
  <si>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</si>
  <si>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</si>
  <si>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</si>
  <si>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</si>
  <si>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</si>
  <si>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</si>
  <si>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</si>
  <si>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</si>
  <si>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</si>
  <si>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</si>
  <si>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</si>
  <si>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</si>
  <si>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</si>
  <si>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</si>
  <si>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</si>
  <si>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</si>
  <si>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</si>
  <si>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</si>
  <si>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</si>
  <si>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</si>
  <si>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</si>
  <si>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</si>
  <si>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</si>
  <si>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</si>
  <si>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</si>
  <si>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</si>
  <si>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</si>
  <si>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</si>
  <si>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</si>
  <si>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</si>
  <si>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</si>
  <si>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</si>
  <si>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</si>
  <si>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</si>
  <si>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</si>
  <si>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</si>
  <si>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</si>
  <si>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</si>
  <si>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</si>
  <si>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</si>
  <si>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</si>
  <si>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</si>
  <si>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</si>
  <si>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</si>
  <si>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</si>
  <si>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</si>
  <si>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</si>
  <si>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</si>
  <si>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</si>
  <si>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</si>
  <si>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</si>
  <si>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</si>
  <si>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</si>
  <si>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</si>
  <si>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</si>
  <si>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</si>
  <si>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</si>
  <si>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</si>
  <si>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</si>
  <si>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</si>
  <si>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</si>
  <si>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</si>
  <si>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</si>
  <si>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</si>
  <si>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</si>
  <si>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</si>
  <si>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</si>
  <si>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</si>
  <si>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</si>
  <si>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</si>
  <si>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</si>
  <si>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</si>
  <si>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</si>
  <si>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</si>
  <si>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</si>
  <si>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</si>
  <si>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</si>
  <si>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</si>
  <si>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</si>
  <si>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</si>
  <si>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</si>
  <si>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</si>
  <si>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</si>
  <si>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</si>
  <si>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</si>
  <si>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</si>
  <si>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</si>
  <si>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</si>
  <si>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</si>
  <si>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</si>
  <si>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</si>
  <si>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</si>
  <si>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</si>
  <si>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</si>
  <si>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</si>
  <si>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</si>
  <si>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</si>
  <si>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</si>
  <si>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</si>
  <si>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</si>
  <si>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</si>
  <si>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</si>
  <si>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</si>
  <si>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</si>
  <si>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</si>
  <si>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</si>
  <si>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</si>
  <si>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</si>
  <si>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</si>
  <si>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</si>
  <si>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</si>
  <si>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</si>
  <si>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</si>
  <si>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</si>
  <si>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</si>
  <si>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</si>
  <si>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</si>
  <si>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</si>
  <si>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</si>
  <si>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</si>
  <si>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</si>
  <si>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</si>
  <si>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</si>
  <si>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</si>
  <si>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</si>
  <si>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</si>
  <si>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</si>
  <si>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</si>
  <si>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</si>
  <si>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</si>
  <si>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</si>
  <si>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</si>
  <si>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</si>
  <si>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</si>
  <si>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</si>
  <si>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</si>
  <si>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</si>
  <si>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</si>
  <si>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</si>
  <si>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</si>
  <si>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</si>
  <si>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</si>
  <si>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</si>
  <si>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</si>
  <si>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</si>
  <si>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</si>
  <si>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</si>
  <si>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</si>
  <si>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</si>
  <si>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</si>
  <si>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</si>
  <si>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</si>
  <si>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</si>
  <si>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</si>
  <si>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</si>
  <si>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</si>
  <si>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</si>
  <si>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</si>
  <si>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</si>
  <si>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</si>
  <si>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</si>
  <si>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</si>
  <si>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</si>
  <si>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</si>
  <si>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</si>
  <si>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</si>
  <si>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</si>
  <si>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</si>
  <si>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</si>
  <si>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</si>
  <si>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</si>
  <si>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</si>
  <si>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</si>
  <si>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</si>
  <si>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</si>
  <si>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</si>
  <si>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</si>
  <si>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</si>
  <si>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</si>
  <si>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</si>
  <si>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</si>
  <si>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</si>
  <si>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</si>
  <si>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</si>
  <si>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</si>
  <si>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</si>
  <si>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</si>
  <si>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</si>
  <si>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</si>
  <si>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</si>
  <si>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</si>
  <si>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</si>
  <si>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</si>
  <si>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</si>
  <si>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</si>
  <si>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</si>
  <si>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</si>
  <si>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</si>
  <si>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</si>
  <si>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</si>
  <si>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</si>
  <si>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</si>
  <si>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</si>
  <si>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</si>
  <si>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</si>
  <si>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</si>
  <si>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</si>
  <si>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</si>
  <si>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</si>
  <si>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</si>
  <si>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</si>
  <si>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</si>
  <si>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</si>
  <si>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</si>
  <si>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</si>
  <si>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</si>
  <si>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</si>
  <si>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</si>
  <si>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</si>
  <si>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</si>
  <si>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</si>
  <si>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</si>
  <si>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</si>
  <si>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</si>
  <si>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</si>
  <si>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</si>
  <si>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</si>
  <si>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</si>
  <si>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</si>
  <si>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</si>
  <si>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</si>
  <si>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</si>
  <si>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</si>
  <si>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</si>
  <si>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</si>
  <si>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</si>
  <si>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</si>
  <si>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</si>
  <si>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</si>
  <si>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</si>
  <si>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</si>
  <si>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</si>
  <si>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</si>
  <si>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</si>
  <si>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</si>
  <si>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</si>
  <si>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</si>
  <si>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</si>
  <si>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</si>
  <si>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</si>
  <si>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</si>
  <si>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</si>
  <si>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</si>
  <si>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</si>
  <si>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</si>
  <si>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</si>
  <si>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</si>
  <si>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</si>
  <si>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</si>
  <si>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</si>
  <si>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</si>
  <si>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</si>
  <si>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</si>
  <si>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</si>
  <si>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</si>
  <si>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</si>
  <si>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</si>
  <si>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</si>
  <si>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</si>
  <si>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</si>
  <si>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</si>
  <si>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</si>
  <si>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</si>
  <si>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</si>
  <si>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</si>
  <si>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</si>
  <si>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</si>
  <si>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</si>
  <si>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</si>
  <si>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</si>
  <si>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</si>
  <si>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</si>
  <si>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</si>
  <si>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</si>
  <si>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</si>
  <si>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</si>
  <si>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</si>
  <si>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</si>
  <si>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</si>
  <si>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</si>
  <si>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</si>
  <si>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</si>
  <si>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</si>
  <si>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</si>
  <si>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</si>
  <si>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</si>
  <si>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</si>
  <si>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</si>
  <si>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</si>
  <si>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</si>
  <si>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</si>
  <si>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</si>
  <si>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</si>
  <si>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</si>
  <si>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</si>
  <si>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</si>
  <si>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</si>
  <si>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</si>
  <si>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</si>
  <si>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</si>
  <si>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</si>
  <si>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</si>
  <si>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</si>
  <si>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</si>
  <si>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</si>
  <si>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</si>
  <si>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</si>
  <si>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</si>
  <si>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</si>
  <si>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</si>
  <si>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</si>
  <si>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</si>
  <si>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</si>
  <si>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</si>
  <si>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</si>
  <si>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</si>
  <si>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</si>
  <si>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</si>
  <si>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</si>
  <si>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</si>
  <si>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</si>
  <si>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</si>
  <si>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</si>
  <si>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</si>
  <si>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</si>
  <si>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</si>
  <si>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</si>
  <si>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</si>
  <si>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</si>
  <si>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</si>
  <si>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</si>
  <si>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</si>
  <si>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</si>
  <si>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</si>
  <si>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</si>
  <si>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</si>
  <si>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</si>
  <si>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</si>
  <si>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</si>
  <si>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</si>
  <si>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</si>
  <si>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</si>
  <si>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</si>
  <si>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</si>
  <si>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</si>
  <si>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</si>
  <si>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</si>
  <si>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</si>
  <si>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</si>
  <si>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</si>
  <si>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</si>
  <si>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</si>
  <si>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</si>
  <si>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</si>
  <si>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</si>
  <si>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</si>
  <si>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</si>
  <si>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</si>
  <si>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</si>
  <si>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</si>
  <si>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</si>
  <si>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</si>
  <si>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</si>
  <si>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</si>
  <si>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</si>
  <si>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</si>
  <si>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</si>
  <si>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</si>
  <si>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</si>
  <si>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</si>
  <si>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</si>
  <si>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</si>
  <si>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</si>
  <si>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</si>
  <si>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</si>
  <si>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</si>
  <si>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</si>
  <si>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</si>
  <si>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</si>
  <si>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</si>
  <si>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</si>
  <si>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</si>
  <si>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</si>
  <si>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</si>
  <si>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</si>
  <si>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</si>
  <si>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</si>
  <si>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</si>
  <si>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</si>
  <si>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</si>
  <si>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</si>
  <si>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</si>
  <si>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</si>
  <si>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</si>
  <si>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</si>
  <si>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</si>
  <si>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</si>
  <si>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</si>
  <si>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</si>
  <si>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</si>
  <si>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</si>
  <si>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</si>
  <si>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</si>
  <si>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</si>
  <si>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</si>
  <si>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</si>
  <si>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</si>
  <si>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</si>
  <si>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</si>
  <si>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</si>
  <si>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</si>
  <si>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</si>
  <si>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</si>
  <si>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</si>
  <si>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</si>
  <si>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</si>
  <si>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</si>
  <si>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</si>
  <si>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</si>
  <si>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</si>
  <si>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</si>
  <si>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</si>
  <si>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</si>
  <si>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</si>
  <si>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</si>
  <si>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</si>
  <si>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</si>
  <si>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</si>
  <si>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</si>
  <si>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</si>
  <si>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</si>
  <si>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</si>
  <si>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</si>
  <si>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</si>
  <si>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</si>
  <si>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</si>
  <si>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</si>
  <si>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</si>
  <si>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</si>
  <si>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</si>
  <si>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</si>
  <si>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</si>
  <si>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</si>
  <si>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</si>
  <si>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</si>
  <si>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</si>
  <si>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</si>
  <si>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</si>
  <si>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</si>
  <si>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</si>
  <si>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</si>
  <si>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</si>
  <si>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</si>
  <si>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</si>
  <si>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</si>
  <si>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</si>
  <si>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</si>
  <si>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</si>
  <si>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</si>
  <si>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</si>
  <si>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</si>
  <si>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</si>
  <si>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</si>
  <si>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</si>
  <si>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</si>
  <si>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</si>
  <si>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</si>
  <si>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</si>
  <si>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</si>
  <si>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</si>
  <si>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</si>
  <si>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</si>
  <si>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</si>
  <si>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</si>
  <si>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</si>
  <si>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</si>
  <si>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</si>
  <si>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</si>
  <si>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</si>
  <si>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</si>
  <si>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</si>
  <si>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</si>
  <si>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</si>
  <si>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</si>
  <si>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</si>
  <si>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</si>
  <si>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</si>
  <si>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</si>
  <si>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</si>
  <si>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</si>
  <si>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</si>
  <si>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</si>
  <si>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</si>
  <si>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</si>
  <si>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</si>
  <si>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</si>
  <si>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</si>
  <si>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</si>
  <si>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</si>
  <si>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</si>
  <si>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</si>
  <si>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</si>
  <si>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</si>
  <si>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</si>
  <si>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</si>
  <si>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</si>
  <si>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</si>
  <si>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</si>
  <si>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</si>
  <si>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</si>
  <si>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</si>
  <si>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</si>
  <si>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</si>
  <si>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</si>
  <si>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</si>
  <si>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</si>
  <si>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</si>
  <si>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</si>
  <si>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</si>
  <si>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</si>
  <si>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</si>
  <si>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</si>
  <si>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</si>
  <si>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</si>
  <si>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</si>
  <si>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</si>
  <si>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</si>
  <si>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</si>
  <si>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</si>
  <si>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</si>
  <si>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</si>
  <si>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</si>
  <si>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</si>
  <si>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</si>
  <si>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</si>
  <si>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</si>
  <si>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</si>
  <si>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</si>
  <si>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</si>
  <si>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</si>
  <si>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</si>
  <si>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</si>
  <si>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</si>
  <si>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</si>
  <si>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</si>
  <si>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</si>
  <si>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</si>
  <si>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</si>
  <si>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</si>
  <si>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</si>
  <si>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</si>
  <si>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</si>
  <si>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</si>
  <si>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</si>
  <si>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</si>
  <si>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</si>
  <si>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</si>
  <si>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</si>
  <si>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</si>
  <si>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</si>
  <si>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</si>
  <si>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</si>
  <si>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</si>
  <si>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</si>
  <si>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</si>
  <si>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</si>
  <si>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</si>
  <si>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</si>
  <si>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</si>
  <si>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</si>
  <si>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</si>
  <si>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</si>
  <si>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</si>
  <si>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</si>
  <si>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</si>
  <si>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</si>
  <si>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</si>
  <si>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</si>
  <si>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</si>
  <si>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</si>
  <si>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</si>
  <si>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</si>
  <si>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</si>
  <si>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</si>
  <si>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</si>
  <si>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</si>
  <si>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</si>
  <si>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</si>
  <si>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</si>
  <si>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</si>
  <si>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</si>
  <si>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</si>
  <si>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</si>
  <si>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</si>
  <si>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</si>
  <si>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</si>
  <si>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</si>
  <si>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</si>
  <si>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</si>
  <si>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</si>
  <si>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</si>
  <si>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</si>
  <si>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</si>
  <si>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</si>
  <si>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</si>
  <si>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</si>
  <si>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</si>
  <si>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</si>
  <si>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</si>
  <si>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</si>
  <si>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</si>
  <si>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</si>
  <si>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</si>
  <si>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</si>
  <si>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</si>
  <si>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</si>
  <si>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</si>
  <si>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</si>
  <si>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</si>
  <si>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</si>
  <si>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</si>
  <si>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</si>
  <si>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</si>
  <si>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</si>
  <si>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</si>
  <si>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</si>
  <si>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</si>
  <si>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</si>
  <si>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</si>
  <si>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</si>
  <si>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</si>
  <si>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</si>
  <si>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</si>
  <si>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</si>
  <si>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</si>
  <si>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</si>
  <si>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</si>
  <si>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</si>
  <si>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</si>
  <si>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</si>
  <si>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</si>
  <si>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</si>
  <si>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</si>
  <si>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</si>
  <si>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</si>
  <si>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</si>
  <si>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</si>
  <si>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</si>
  <si>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</si>
  <si>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</si>
  <si>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</si>
  <si>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</si>
  <si>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</si>
  <si>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</si>
  <si>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</si>
  <si>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</si>
  <si>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</si>
  <si>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</si>
  <si>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</si>
  <si>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</si>
  <si>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</si>
  <si>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</si>
  <si>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</si>
  <si>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</si>
  <si>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</si>
  <si>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</si>
  <si>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</si>
  <si>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</si>
  <si>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</si>
  <si>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</si>
  <si>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</si>
  <si>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</si>
  <si>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</si>
  <si>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</si>
  <si>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</si>
  <si>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</si>
  <si>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</si>
  <si>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</si>
  <si>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</si>
  <si>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</si>
  <si>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</si>
  <si>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</si>
  <si>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</si>
  <si>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</si>
  <si>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</si>
  <si>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</si>
  <si>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</si>
  <si>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</si>
  <si>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</si>
  <si>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</si>
  <si>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</si>
  <si>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</si>
  <si>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</si>
  <si>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</si>
  <si>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</si>
  <si>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</si>
  <si>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</si>
  <si>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</si>
  <si>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</si>
  <si>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</si>
  <si>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</si>
  <si>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</si>
  <si>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</si>
  <si>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</si>
  <si>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</si>
  <si>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</si>
  <si>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</si>
  <si>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</si>
  <si>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</si>
  <si>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</si>
  <si>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</si>
  <si>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</si>
  <si>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</si>
  <si>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</si>
  <si>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</si>
  <si>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</si>
  <si>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</si>
  <si>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</si>
  <si>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</si>
  <si>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</si>
  <si>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</si>
  <si>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</si>
  <si>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</si>
  <si>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</si>
  <si>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</si>
  <si>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</si>
  <si>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</si>
  <si>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</si>
  <si>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</si>
  <si>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</si>
  <si>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</si>
  <si>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</si>
  <si>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</si>
  <si>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</si>
  <si>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</si>
  <si>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</si>
  <si>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</si>
  <si>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</si>
  <si>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</si>
  <si>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</si>
  <si>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</si>
  <si>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</si>
  <si>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</si>
  <si>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</si>
  <si>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</si>
  <si>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</si>
  <si>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</si>
  <si>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</si>
  <si>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</si>
  <si>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</si>
  <si>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</si>
  <si>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</si>
  <si>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</si>
  <si>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</si>
  <si>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</si>
  <si>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</si>
  <si>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</si>
  <si>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</si>
  <si>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</si>
  <si>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</si>
  <si>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</si>
  <si>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</si>
  <si>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</si>
  <si>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</si>
  <si>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</si>
  <si>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</si>
  <si>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</si>
  <si>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</si>
  <si>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</si>
  <si>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</si>
  <si>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</si>
  <si>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</si>
  <si>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</si>
  <si>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</si>
  <si>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</si>
  <si>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</si>
  <si>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</si>
  <si>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</si>
  <si>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</si>
  <si>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</si>
  <si>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</si>
  <si>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</si>
  <si>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</si>
  <si>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</si>
  <si>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</si>
  <si>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</si>
  <si>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</si>
  <si>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</si>
  <si>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</si>
  <si>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</si>
  <si>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</si>
  <si>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</si>
  <si>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</si>
  <si>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</si>
  <si>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</si>
  <si>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</si>
  <si>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</si>
  <si>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</si>
  <si>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</si>
  <si>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</si>
  <si>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</si>
  <si>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</si>
  <si>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</si>
  <si>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</si>
  <si>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</si>
  <si>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</si>
  <si>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</si>
  <si>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</si>
  <si>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</si>
  <si>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</si>
  <si>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</si>
  <si>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</si>
  <si>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</si>
  <si>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</si>
  <si>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</si>
  <si>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</si>
  <si>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</si>
  <si>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</si>
  <si>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</si>
  <si>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</si>
  <si>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</si>
  <si>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</si>
  <si>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</si>
  <si>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</si>
  <si>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</si>
  <si>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</si>
  <si>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</si>
  <si>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</si>
  <si>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</si>
  <si>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</si>
  <si>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</si>
  <si>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</si>
  <si>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</si>
  <si>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</si>
  <si>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</si>
  <si>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</si>
  <si>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</si>
  <si>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</si>
  <si>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</si>
  <si>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</si>
  <si>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</si>
  <si>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</si>
  <si>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</si>
  <si>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</si>
  <si>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</si>
  <si>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</si>
  <si>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</si>
  <si>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</si>
  <si>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</si>
  <si>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</si>
  <si>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</si>
  <si>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</si>
  <si>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</si>
  <si>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</si>
  <si>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</si>
  <si>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</si>
  <si>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</si>
  <si>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</si>
  <si>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</si>
  <si>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</si>
  <si>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</si>
  <si>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</si>
  <si>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</si>
  <si>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</si>
  <si>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</si>
  <si>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</si>
  <si>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</si>
  <si>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</si>
  <si>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</si>
  <si>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</si>
  <si>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</si>
  <si>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</si>
  <si>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</si>
  <si>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</si>
  <si>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</si>
  <si>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</si>
  <si>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</si>
  <si>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</si>
  <si>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</si>
  <si>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</si>
  <si>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</si>
  <si>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</si>
  <si>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</si>
  <si>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</si>
  <si>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</si>
  <si>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</si>
  <si>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</si>
  <si>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</si>
  <si>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</si>
  <si>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</si>
  <si>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</si>
  <si>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</si>
  <si>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</si>
  <si>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</si>
  <si>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</si>
  <si>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</si>
  <si>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</si>
  <si>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</si>
  <si>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</si>
  <si>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</si>
  <si>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</si>
  <si>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</si>
  <si>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</si>
  <si>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</si>
  <si>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</si>
  <si>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</si>
  <si>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</si>
  <si>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</si>
  <si>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</si>
  <si>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</si>
  <si>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</si>
  <si>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</si>
  <si>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</si>
  <si>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</si>
  <si>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</si>
  <si>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</si>
  <si>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</si>
  <si>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</si>
  <si>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</si>
  <si>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</si>
  <si>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</si>
  <si>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</si>
  <si>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</si>
  <si>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</si>
  <si>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</si>
  <si>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</si>
  <si>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</si>
  <si>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</si>
  <si>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</si>
  <si>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</si>
  <si>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</si>
  <si>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</si>
  <si>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</si>
  <si>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</si>
  <si>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</si>
  <si>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</si>
  <si>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</si>
  <si>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</si>
  <si>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</si>
  <si>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</si>
  <si>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</si>
  <si>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</si>
  <si>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</si>
  <si>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</si>
  <si>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</si>
  <si>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</si>
  <si>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</si>
  <si>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</si>
  <si>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</si>
  <si>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</si>
  <si>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</si>
  <si>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</si>
  <si>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</si>
  <si>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</si>
  <si>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</si>
  <si>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</si>
  <si>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</si>
  <si>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</si>
  <si>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</si>
  <si>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</si>
  <si>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</si>
  <si>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</si>
  <si>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</si>
  <si>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</si>
  <si>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</si>
  <si>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</si>
  <si>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</si>
  <si>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</si>
  <si>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</si>
  <si>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</si>
  <si>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</si>
  <si>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</si>
  <si>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</si>
  <si>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</si>
  <si>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</si>
  <si>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</si>
  <si>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</si>
  <si>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</si>
  <si>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</si>
  <si>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</si>
  <si>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</si>
  <si>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</si>
  <si>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</si>
  <si>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</si>
  <si>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</si>
  <si>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</si>
  <si>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</si>
  <si>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</si>
  <si>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</si>
  <si>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</si>
  <si>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</si>
  <si>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</si>
  <si>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</si>
  <si>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</si>
  <si>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</si>
  <si>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</si>
  <si>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</si>
  <si>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</si>
  <si>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</si>
  <si>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</si>
  <si>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</si>
  <si>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</si>
  <si>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</si>
  <si>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</si>
  <si>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</si>
  <si>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</si>
  <si>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</si>
  <si>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</si>
  <si>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</si>
  <si>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</si>
  <si>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</si>
  <si>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</si>
  <si>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</si>
  <si>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</si>
  <si>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</si>
  <si>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</si>
  <si>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</si>
  <si>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</si>
  <si>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</si>
  <si>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</si>
  <si>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</si>
  <si>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</si>
  <si>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</si>
  <si>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</si>
  <si>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</si>
  <si>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</si>
  <si>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</si>
  <si>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</si>
  <si>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</si>
  <si>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</si>
  <si>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</si>
  <si>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</si>
  <si>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</si>
  <si>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</si>
  <si>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</si>
  <si>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</si>
  <si>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</si>
  <si>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</si>
  <si>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</si>
  <si>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</si>
  <si>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</si>
  <si>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</si>
  <si>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</si>
  <si>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</si>
  <si>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</si>
  <si>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</si>
  <si>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</si>
  <si>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</si>
  <si>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</si>
  <si>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</si>
  <si>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</si>
  <si>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</si>
  <si>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</si>
  <si>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</si>
  <si>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</si>
  <si>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</si>
  <si>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</si>
  <si>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</si>
  <si>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</si>
  <si>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</si>
  <si>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</si>
  <si>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</si>
  <si>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</si>
  <si>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</si>
  <si>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</si>
  <si>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</si>
  <si>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</si>
  <si>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</si>
  <si>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</si>
  <si>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</si>
  <si>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</si>
  <si>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</si>
  <si>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</si>
  <si>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</si>
  <si>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</si>
  <si>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</si>
  <si>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</si>
  <si>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</si>
  <si>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</si>
  <si>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</si>
  <si>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</si>
  <si>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</si>
  <si>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</si>
  <si>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</si>
  <si>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</si>
  <si>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</si>
  <si>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</si>
  <si>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</si>
  <si>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</si>
  <si>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</si>
  <si>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</si>
  <si>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</si>
  <si>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</si>
  <si>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</si>
  <si>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</si>
  <si>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</si>
  <si>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</si>
  <si>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</si>
  <si>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</si>
  <si>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</si>
  <si>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</si>
  <si>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</si>
  <si>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</si>
  <si>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</si>
  <si>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</si>
  <si>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</si>
  <si>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</si>
  <si>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</si>
  <si>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</si>
  <si>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</si>
  <si>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</si>
  <si>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</si>
  <si>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</si>
  <si>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</si>
  <si>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</si>
  <si>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</si>
  <si>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</si>
  <si>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</si>
  <si>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</si>
  <si>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</si>
  <si>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</si>
  <si>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</si>
  <si>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</si>
  <si>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</si>
  <si>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</si>
  <si>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</si>
  <si>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</si>
  <si>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</si>
  <si>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</si>
  <si>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</si>
  <si>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</si>
  <si>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</si>
  <si>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</si>
  <si>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</si>
  <si>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</si>
  <si>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</si>
  <si>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</si>
  <si>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</si>
  <si>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</si>
  <si>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</si>
  <si>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</si>
  <si>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</si>
  <si>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</si>
  <si>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</si>
  <si>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</si>
  <si>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</si>
  <si>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</si>
  <si>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</si>
  <si>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</si>
  <si>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</si>
  <si>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</si>
  <si>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</si>
  <si>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</si>
  <si>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</si>
  <si>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</si>
  <si>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</si>
  <si>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</si>
  <si>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</si>
  <si>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</si>
  <si>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</si>
  <si>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</si>
  <si>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</si>
  <si>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</si>
  <si>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</si>
  <si>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</si>
  <si>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</si>
  <si>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</si>
  <si>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</si>
  <si>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</si>
  <si>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</si>
  <si>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</si>
  <si>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</si>
  <si>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</si>
  <si>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</si>
  <si>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</si>
  <si>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</si>
  <si>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</si>
  <si>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</si>
  <si>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</si>
  <si>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</si>
  <si>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</si>
  <si>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</si>
  <si>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</si>
  <si>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</si>
  <si>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</si>
  <si>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</si>
  <si>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</si>
  <si>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</si>
  <si>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</si>
  <si>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</si>
  <si>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</si>
  <si>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</si>
  <si>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</si>
  <si>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</si>
  <si>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</si>
  <si>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</si>
  <si>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</si>
  <si>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</si>
  <si>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</si>
  <si>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</si>
  <si>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</si>
  <si>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</si>
  <si>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</si>
  <si>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</si>
  <si>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</si>
  <si>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</si>
  <si>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</si>
  <si>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</si>
  <si>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</si>
  <si>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</si>
  <si>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</si>
  <si>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</si>
  <si>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</si>
  <si>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</si>
  <si>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</si>
  <si>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</si>
  <si>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</si>
  <si>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</si>
  <si>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</si>
  <si>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</si>
  <si>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</si>
  <si>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</si>
  <si>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</si>
  <si>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</si>
  <si>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</si>
  <si>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</si>
  <si>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</si>
  <si>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</si>
  <si>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</si>
  <si>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</si>
  <si>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</si>
  <si>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</si>
  <si>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</si>
  <si>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</si>
  <si>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</si>
  <si>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</si>
  <si>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</si>
  <si>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</si>
  <si>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</si>
  <si>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</si>
  <si>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</si>
  <si>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</si>
  <si>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</si>
  <si>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</si>
  <si>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</si>
  <si>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</si>
  <si>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</si>
  <si>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</si>
  <si>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</si>
  <si>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</si>
  <si>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</si>
  <si>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</si>
  <si>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</si>
  <si>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</si>
  <si>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</si>
  <si>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</si>
  <si>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</si>
  <si>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</si>
  <si>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</si>
  <si>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</si>
  <si>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</si>
  <si>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</si>
  <si>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</si>
  <si>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</si>
  <si>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</si>
  <si>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</si>
  <si>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</si>
  <si>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</si>
  <si>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</si>
  <si>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</si>
  <si>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</si>
  <si>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</si>
  <si>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</si>
  <si>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</si>
  <si>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</si>
  <si>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</si>
  <si>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</si>
  <si>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</si>
  <si>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</si>
  <si>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</si>
  <si>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</si>
  <si>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</si>
  <si>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</si>
  <si>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</si>
  <si>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</si>
  <si>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</si>
  <si>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</si>
  <si>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</si>
  <si>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</si>
  <si>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</si>
  <si>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</si>
  <si>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</si>
  <si>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</si>
  <si>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</si>
  <si>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</si>
  <si>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</si>
  <si>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</si>
  <si>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</si>
  <si>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</si>
  <si>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</si>
  <si>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</si>
  <si>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</si>
  <si>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</si>
  <si>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</si>
  <si>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</si>
  <si>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</si>
  <si>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</si>
  <si>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</si>
  <si>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</si>
  <si>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</si>
  <si>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</si>
  <si>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</si>
  <si>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</si>
  <si>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</si>
  <si>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</si>
  <si>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</si>
  <si>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</si>
  <si>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</si>
  <si>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</si>
  <si>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</si>
  <si>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</si>
  <si>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</si>
  <si>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</si>
  <si>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</si>
  <si>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</si>
  <si>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</si>
  <si>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</si>
  <si>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</si>
  <si>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</si>
  <si>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</si>
  <si>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</si>
  <si>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</si>
  <si>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</si>
  <si>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</si>
  <si>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</si>
  <si>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</si>
  <si>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</si>
  <si>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</si>
  <si>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</si>
  <si>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</si>
  <si>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</si>
  <si>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</si>
  <si>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</si>
  <si>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</si>
  <si>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</si>
  <si>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</si>
  <si>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</si>
  <si>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</si>
  <si>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</si>
  <si>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</si>
  <si>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</si>
  <si>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</si>
  <si>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</si>
  <si>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</si>
  <si>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</si>
  <si>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</si>
  <si>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</si>
  <si>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</si>
  <si>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</si>
  <si>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</si>
  <si>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</si>
  <si>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</si>
  <si>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</si>
  <si>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</si>
  <si>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</si>
  <si>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</si>
  <si>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</si>
  <si>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</si>
  <si>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</si>
  <si>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</si>
  <si>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</si>
  <si>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</si>
  <si>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</si>
  <si>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</si>
  <si>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</si>
  <si>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</si>
  <si>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</si>
  <si>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</si>
  <si>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</si>
  <si>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</si>
  <si>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</si>
  <si>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</si>
  <si>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</si>
  <si>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</si>
  <si>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</si>
  <si>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</si>
  <si>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</si>
  <si>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</si>
  <si>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</si>
  <si>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</si>
  <si>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</si>
  <si>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</si>
  <si>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</si>
  <si>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</si>
  <si>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</si>
  <si>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</si>
  <si>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</si>
  <si>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</si>
  <si>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</si>
  <si>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</si>
  <si>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</si>
  <si>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</si>
  <si>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</si>
  <si>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</si>
  <si>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</si>
  <si>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</si>
  <si>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</si>
  <si>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</si>
  <si>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</si>
  <si>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</si>
  <si>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</si>
  <si>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</si>
  <si>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</si>
  <si>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</si>
  <si>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</si>
  <si>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</si>
  <si>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</si>
  <si>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</si>
  <si>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</si>
  <si>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</si>
  <si>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</si>
  <si>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</si>
  <si>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</si>
  <si>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</si>
  <si>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</si>
  <si>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</si>
  <si>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</si>
  <si>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</si>
  <si>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</si>
  <si>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</si>
  <si>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</si>
  <si>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</si>
  <si>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</si>
  <si>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</si>
  <si>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</si>
  <si>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</si>
  <si>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</si>
  <si>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</si>
  <si>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</si>
  <si>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</si>
  <si>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</si>
  <si>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</si>
  <si>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</si>
  <si>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</si>
  <si>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</si>
  <si>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</si>
  <si>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</si>
  <si>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</si>
  <si>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</si>
  <si>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</si>
  <si>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</si>
  <si>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</si>
  <si>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</si>
  <si>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</si>
  <si>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</si>
  <si>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</si>
  <si>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</si>
  <si>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</si>
  <si>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</si>
  <si>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</si>
  <si>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</si>
  <si>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</si>
  <si>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</si>
  <si>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</si>
  <si>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</si>
  <si>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</si>
  <si>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</si>
  <si>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</si>
  <si>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</si>
  <si>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</si>
  <si>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</si>
  <si>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</si>
  <si>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</si>
  <si>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</si>
  <si>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</si>
  <si>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</si>
  <si>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</si>
  <si>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</si>
  <si>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</si>
  <si>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</si>
  <si>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</si>
  <si>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</si>
  <si>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</si>
  <si>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</si>
  <si>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</si>
  <si>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</si>
  <si>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</si>
  <si>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</si>
  <si>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</si>
  <si>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</si>
  <si>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</si>
  <si>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</si>
  <si>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</si>
  <si>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</si>
  <si>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</si>
  <si>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</si>
  <si>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</si>
  <si>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</si>
  <si>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</si>
  <si>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</si>
  <si>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</si>
  <si>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</si>
  <si>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</si>
  <si>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</si>
  <si>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</si>
  <si>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</si>
  <si>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</si>
  <si>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</si>
  <si>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</si>
  <si>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</si>
  <si>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</si>
  <si>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</si>
  <si>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</si>
  <si>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</si>
  <si>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</si>
  <si>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</si>
  <si>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</si>
  <si>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</si>
  <si>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</si>
  <si>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</si>
  <si>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</si>
  <si>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</si>
  <si>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</si>
  <si>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</si>
  <si>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</si>
  <si>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</si>
  <si>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</si>
  <si>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</si>
  <si>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</si>
  <si>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</si>
  <si>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</si>
  <si>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</si>
  <si>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</si>
  <si>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</si>
  <si>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</si>
  <si>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</si>
  <si>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</si>
  <si>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</si>
  <si>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</si>
  <si>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</si>
  <si>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</si>
  <si>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</si>
  <si>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</si>
  <si>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</si>
  <si>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</si>
  <si>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</si>
  <si>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</si>
  <si>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</si>
  <si>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</si>
  <si>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</si>
  <si>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</si>
  <si>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</si>
  <si>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</si>
  <si>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</si>
  <si>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</si>
  <si>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</si>
  <si>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</si>
  <si>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</si>
  <si>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</si>
  <si>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</si>
  <si>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</si>
  <si>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</si>
  <si>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</si>
  <si>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</si>
  <si>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</si>
  <si>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</si>
  <si>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</si>
  <si>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</si>
  <si>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</si>
  <si>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</si>
  <si>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</si>
  <si>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</si>
  <si>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</si>
  <si>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</si>
  <si>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</si>
  <si>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</si>
  <si>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</si>
  <si>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</si>
  <si>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</si>
  <si>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</si>
  <si>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</si>
  <si>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</si>
  <si>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</si>
  <si>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</si>
  <si>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</si>
  <si>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</si>
  <si>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</si>
  <si>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</si>
  <si>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</si>
  <si>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</si>
  <si>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</si>
  <si>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</si>
  <si>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</si>
  <si>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</si>
  <si>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</si>
  <si>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</si>
  <si>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</si>
  <si>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</si>
  <si>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</si>
  <si>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</si>
  <si>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</si>
  <si>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</si>
  <si>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</si>
  <si>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</si>
  <si>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</si>
  <si>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</si>
  <si>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</si>
  <si>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</si>
  <si>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</si>
  <si>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</si>
  <si>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</si>
  <si>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</si>
  <si>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</si>
  <si>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</si>
  <si>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</si>
  <si>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</si>
  <si>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</si>
  <si>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</si>
  <si>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</si>
  <si>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</si>
  <si>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</si>
  <si>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</si>
  <si>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</si>
  <si>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</si>
  <si>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</si>
  <si>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</si>
  <si>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</si>
  <si>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</si>
  <si>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</si>
  <si>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</si>
  <si>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</si>
  <si>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</si>
  <si>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</si>
  <si>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</si>
  <si>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</si>
  <si>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</si>
  <si>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</si>
  <si>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</si>
  <si>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</si>
  <si>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</si>
  <si>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</si>
  <si>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</si>
  <si>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</si>
  <si>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</si>
  <si>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</si>
  <si>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</si>
  <si>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</si>
  <si>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</si>
  <si>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</si>
  <si>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</si>
  <si>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</si>
  <si>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</si>
  <si>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</si>
  <si>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</si>
  <si>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</si>
  <si>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</si>
  <si>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</si>
  <si>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</si>
  <si>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</si>
  <si>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</si>
  <si>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</si>
  <si>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</si>
  <si>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</si>
  <si>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</si>
  <si>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</si>
  <si>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</si>
  <si>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</si>
  <si>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</si>
  <si>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</si>
  <si>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</si>
  <si>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</si>
  <si>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</si>
  <si>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</si>
  <si>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</si>
  <si>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</si>
  <si>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</si>
  <si>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</si>
  <si>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</si>
  <si>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</si>
  <si>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</si>
  <si>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</si>
  <si>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</si>
  <si>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</si>
  <si>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</si>
  <si>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</si>
  <si>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</si>
  <si>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</si>
  <si>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</si>
  <si>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</si>
  <si>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</si>
  <si>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</si>
  <si>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</si>
  <si>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</si>
  <si>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</si>
  <si>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</si>
  <si>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</si>
  <si>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</si>
  <si>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</si>
  <si>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</si>
  <si>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</si>
  <si>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</si>
  <si>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</si>
  <si>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</si>
  <si>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</si>
  <si>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</si>
  <si>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</si>
  <si>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</si>
  <si>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</si>
  <si>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</si>
  <si>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</si>
  <si>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</si>
  <si>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</si>
  <si>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</si>
  <si>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</si>
  <si>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</si>
  <si>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</si>
  <si>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</si>
  <si>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</si>
  <si>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</si>
  <si>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</si>
  <si>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</si>
  <si>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</si>
  <si>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</si>
  <si>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</si>
  <si>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</si>
  <si>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</si>
  <si>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</si>
  <si>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</si>
  <si>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</si>
  <si>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</si>
  <si>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</si>
  <si>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</si>
  <si>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</si>
  <si>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</si>
  <si>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</si>
  <si>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</si>
  <si>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</si>
  <si>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</si>
  <si>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</si>
  <si>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</si>
  <si>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</si>
  <si>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</si>
  <si>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</si>
  <si>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</si>
  <si>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</si>
  <si>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</si>
  <si>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</si>
  <si>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</si>
  <si>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</si>
  <si>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</si>
  <si>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</si>
  <si>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</si>
  <si>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</si>
  <si>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</si>
  <si>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</si>
  <si>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</si>
  <si>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</si>
  <si>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</si>
  <si>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</si>
  <si>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</si>
  <si>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</si>
  <si>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</si>
  <si>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</si>
  <si>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</si>
  <si>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</si>
  <si>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</si>
  <si>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</si>
  <si>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</si>
  <si>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</si>
  <si>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</si>
  <si>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</si>
  <si>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</si>
  <si>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</si>
  <si>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</si>
  <si>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</si>
  <si>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</si>
  <si>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</si>
  <si>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</si>
  <si>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</si>
  <si>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</si>
  <si>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</si>
  <si>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</si>
  <si>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</si>
  <si>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</si>
  <si>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</si>
  <si>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</si>
  <si>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</si>
  <si>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</si>
  <si>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</si>
  <si>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</si>
  <si>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</si>
  <si>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</si>
  <si>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</si>
  <si>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</si>
  <si>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</si>
  <si>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</si>
  <si>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</si>
  <si>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</si>
  <si>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</si>
  <si>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</si>
  <si>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</si>
  <si>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</si>
  <si>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</si>
  <si>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</si>
  <si>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</si>
  <si>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</si>
  <si>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</si>
  <si>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</si>
  <si>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</si>
  <si>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</si>
  <si>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</si>
  <si>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</si>
  <si>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</si>
  <si>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</si>
  <si>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</si>
  <si>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</si>
  <si>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</si>
  <si>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</si>
  <si>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</si>
  <si>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</si>
  <si>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</si>
  <si>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</si>
  <si>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</si>
  <si>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</si>
  <si>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</si>
  <si>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</si>
  <si>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</si>
  <si>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</si>
  <si>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</si>
  <si>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</si>
  <si>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</si>
  <si>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</si>
  <si>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</si>
  <si>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</si>
  <si>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</si>
  <si>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</si>
  <si>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</si>
  <si>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</si>
  <si>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</si>
  <si>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</si>
  <si>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</si>
  <si>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</si>
  <si>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</si>
  <si>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</si>
  <si>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</si>
  <si>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</si>
  <si>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</si>
  <si>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</si>
  <si>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</si>
  <si>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</si>
  <si>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</si>
  <si>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</si>
  <si>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</si>
  <si>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</si>
  <si>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</si>
  <si>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</si>
  <si>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</si>
  <si>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</si>
  <si>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</si>
  <si>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</si>
  <si>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</si>
  <si>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</si>
  <si>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</si>
  <si>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</si>
  <si>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</si>
  <si>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</si>
  <si>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</si>
  <si>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</si>
  <si>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</si>
  <si>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</si>
  <si>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</si>
  <si>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</si>
  <si>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</si>
  <si>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</si>
  <si>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</si>
  <si>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</si>
  <si>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</si>
  <si>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</si>
  <si>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</si>
  <si>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</si>
  <si>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</si>
  <si>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</si>
  <si>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</si>
  <si>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</si>
  <si>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</si>
  <si>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</si>
  <si>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</si>
  <si>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</si>
  <si>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</si>
  <si>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</si>
  <si>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</si>
  <si>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</si>
  <si>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</si>
  <si>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</si>
  <si>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</si>
  <si>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</si>
  <si>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</si>
  <si>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</si>
  <si>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</si>
  <si>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</si>
  <si>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</si>
  <si>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</si>
  <si>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</si>
  <si>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</si>
  <si>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</si>
  <si>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</si>
  <si>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</si>
  <si>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</si>
  <si>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</si>
  <si>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</si>
  <si>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</si>
  <si>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</si>
  <si>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</si>
  <si>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</si>
  <si>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</si>
  <si>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</si>
  <si>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</si>
  <si>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</si>
  <si>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</si>
  <si>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</si>
  <si>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</si>
  <si>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</si>
  <si>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</si>
  <si>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</si>
  <si>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</si>
  <si>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</si>
  <si>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</si>
  <si>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</si>
  <si>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</si>
  <si>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</si>
  <si>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</si>
  <si>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</si>
  <si>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</si>
  <si>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</si>
  <si>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</si>
  <si>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</si>
  <si>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</si>
  <si>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</si>
  <si>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</si>
  <si>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</si>
  <si>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</si>
  <si>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</si>
  <si>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</si>
  <si>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</si>
  <si>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</si>
  <si>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</si>
  <si>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</si>
  <si>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</si>
  <si>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</si>
  <si>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</si>
  <si>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</si>
  <si>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</si>
  <si>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</si>
  <si>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</si>
  <si>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</si>
  <si>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</si>
  <si>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</si>
  <si>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</si>
  <si>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</si>
  <si>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</si>
  <si>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</si>
  <si>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</si>
  <si>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</si>
  <si>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</si>
  <si>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</si>
  <si>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</si>
  <si>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</si>
  <si>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</si>
  <si>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</si>
  <si>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</si>
  <si>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</si>
  <si>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</si>
  <si>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</si>
  <si>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</si>
  <si>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</si>
  <si>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</si>
  <si>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</si>
  <si>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</si>
  <si>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</si>
  <si>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</si>
  <si>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</si>
  <si>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</si>
  <si>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</si>
  <si>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</si>
  <si>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</si>
  <si>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</si>
  <si>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</si>
  <si>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</si>
  <si>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</si>
  <si>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</si>
  <si>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</si>
  <si>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</si>
  <si>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</si>
  <si>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</si>
  <si>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</si>
  <si>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</si>
  <si>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</si>
  <si>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</si>
  <si>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</si>
  <si>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</si>
  <si>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</si>
  <si>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</si>
  <si>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</si>
  <si>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</si>
  <si>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</si>
  <si>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</si>
  <si>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</si>
  <si>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</si>
  <si>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</si>
  <si>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</si>
  <si>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</si>
  <si>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</si>
  <si>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</si>
  <si>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</si>
  <si>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</si>
  <si>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</si>
  <si>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</si>
  <si>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</si>
  <si>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</si>
  <si>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</si>
  <si>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</si>
  <si>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</si>
  <si>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</si>
  <si>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</si>
  <si>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</si>
  <si>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</si>
  <si>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</si>
  <si>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</si>
  <si>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</si>
  <si>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</si>
  <si>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</si>
  <si>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</si>
  <si>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</si>
  <si>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</si>
  <si>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</si>
  <si>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</si>
  <si>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</si>
  <si>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</si>
  <si>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</si>
  <si>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</si>
  <si>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</si>
  <si>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</si>
  <si>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</si>
  <si>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</si>
  <si>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</si>
  <si>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</si>
  <si>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</si>
  <si>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</si>
  <si>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</si>
  <si>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</si>
  <si>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</si>
  <si>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</si>
  <si>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</si>
  <si>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</si>
  <si>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</si>
  <si>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</si>
  <si>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</si>
  <si>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</si>
  <si>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</si>
  <si>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</si>
  <si>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</si>
  <si>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</si>
  <si>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</si>
  <si>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</si>
  <si>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</si>
  <si>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</si>
  <si>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</si>
  <si>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</si>
  <si>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</si>
  <si>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</si>
  <si>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</si>
  <si>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</si>
  <si>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</si>
  <si>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</si>
  <si>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</si>
  <si>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</si>
  <si>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</si>
  <si>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</si>
  <si>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</si>
  <si>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</si>
  <si>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</si>
  <si>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</si>
  <si>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</si>
  <si>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</si>
  <si>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</si>
  <si>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</si>
  <si>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</si>
  <si>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</si>
  <si>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</si>
  <si>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</si>
  <si>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</si>
  <si>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</si>
  <si>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</si>
  <si>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</si>
  <si>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</si>
  <si>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</si>
  <si>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</si>
  <si>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</si>
  <si>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</si>
  <si>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</si>
  <si>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</si>
  <si>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</si>
  <si>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</si>
  <si>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</si>
  <si>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</si>
  <si>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</si>
  <si>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</si>
  <si>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</si>
  <si>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</si>
  <si>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</si>
  <si>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</si>
  <si>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</si>
  <si>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</si>
  <si>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</si>
  <si>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</si>
  <si>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</si>
  <si>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</si>
  <si>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</si>
  <si>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</si>
  <si>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</si>
  <si>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</si>
  <si>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</si>
  <si>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</si>
  <si>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</si>
  <si>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</si>
  <si>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</si>
  <si>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</si>
  <si>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</si>
  <si>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</si>
  <si>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</si>
  <si>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</si>
  <si>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</si>
  <si>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</si>
  <si>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</si>
  <si>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</si>
  <si>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</si>
  <si>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</si>
  <si>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</si>
  <si>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</si>
  <si>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</si>
  <si>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</si>
  <si>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</si>
  <si>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</si>
  <si>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</si>
  <si>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</si>
  <si>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</si>
  <si>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</si>
  <si>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</si>
  <si>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</si>
  <si>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</si>
  <si>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</si>
  <si>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</si>
  <si>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</si>
  <si>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</si>
  <si>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</si>
  <si>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</si>
  <si>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</si>
  <si>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</si>
  <si>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</si>
  <si>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</si>
  <si>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</si>
  <si>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</si>
  <si>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</si>
  <si>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</si>
  <si>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</si>
  <si>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</si>
  <si>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</si>
  <si>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</si>
  <si>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</si>
  <si>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</si>
  <si>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</si>
  <si>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</si>
  <si>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</si>
  <si>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</si>
  <si>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</si>
  <si>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</si>
  <si>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</si>
  <si>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</si>
  <si>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</si>
  <si>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</si>
  <si>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</si>
  <si>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</si>
  <si>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</si>
  <si>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</si>
  <si>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</si>
  <si>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</si>
  <si>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</si>
  <si>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</si>
  <si>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</si>
  <si>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</si>
  <si>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</si>
  <si>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</si>
  <si>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</si>
  <si>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</si>
  <si>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</si>
  <si>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</si>
  <si>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</si>
  <si>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</si>
  <si>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</si>
  <si>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</si>
  <si>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</si>
  <si>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</si>
  <si>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</si>
  <si>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</si>
  <si>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</si>
  <si>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</si>
  <si>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</si>
  <si>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</si>
  <si>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</si>
  <si>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</si>
  <si>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</si>
  <si>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</si>
  <si>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</si>
  <si>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</si>
  <si>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</si>
  <si>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</si>
  <si>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</si>
  <si>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</si>
  <si>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</si>
  <si>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</si>
  <si>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</si>
  <si>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</si>
  <si>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</si>
  <si>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</si>
  <si>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</si>
  <si>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</si>
  <si>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</si>
  <si>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</si>
  <si>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</si>
  <si>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</si>
  <si>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</si>
  <si>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</si>
  <si>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</si>
  <si>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</si>
  <si>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</si>
  <si>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</si>
  <si>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</si>
  <si>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</si>
  <si>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</si>
  <si>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</si>
  <si>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</si>
  <si>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</si>
  <si>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</si>
  <si>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</si>
  <si>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</si>
  <si>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</si>
  <si>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</si>
  <si>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</si>
  <si>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</si>
  <si>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</si>
  <si>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</si>
  <si>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</si>
  <si>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</si>
  <si>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</si>
  <si>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</si>
  <si>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</si>
  <si>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</si>
  <si>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</si>
  <si>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</si>
  <si>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</si>
  <si>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</si>
  <si>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</si>
  <si>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</si>
  <si>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</si>
  <si>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</si>
  <si>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</si>
  <si>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</si>
  <si>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</si>
  <si>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</si>
  <si>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</si>
  <si>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</si>
  <si>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</si>
  <si>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</si>
  <si>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</si>
  <si>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</si>
  <si>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</si>
  <si>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</si>
  <si>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</si>
  <si>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</si>
  <si>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</si>
  <si>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</si>
  <si>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</si>
  <si>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</si>
  <si>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</si>
  <si>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</si>
  <si>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</si>
  <si>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</si>
  <si>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</si>
  <si>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</si>
  <si>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</si>
  <si>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</si>
  <si>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</si>
  <si>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</si>
  <si>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</si>
  <si>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</si>
  <si>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</si>
  <si>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</si>
  <si>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</si>
  <si>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</si>
  <si>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</si>
  <si>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</si>
  <si>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</si>
  <si>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</si>
  <si>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</si>
  <si>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</si>
  <si>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</si>
  <si>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</si>
  <si>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</si>
  <si>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</si>
  <si>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</si>
  <si>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</si>
  <si>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</si>
  <si>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</si>
  <si>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</si>
  <si>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</si>
  <si>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</si>
  <si>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</si>
  <si>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</si>
  <si>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</si>
  <si>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</si>
  <si>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</si>
  <si>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</si>
  <si>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</si>
  <si>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</si>
  <si>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</si>
  <si>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</si>
  <si>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</si>
  <si>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</si>
  <si>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</si>
  <si>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</si>
  <si>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</si>
  <si>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</si>
  <si>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</si>
  <si>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</si>
  <si>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</si>
  <si>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</si>
  <si>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</si>
  <si>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</si>
  <si>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</si>
  <si>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</si>
  <si>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</si>
  <si>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</si>
  <si>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</si>
  <si>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</si>
  <si>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</si>
  <si>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</si>
  <si>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</si>
  <si>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</si>
  <si>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</si>
  <si>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</si>
  <si>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</si>
  <si>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</si>
  <si>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</si>
  <si>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</si>
  <si>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</si>
  <si>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</si>
  <si>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</si>
  <si>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</si>
  <si>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</si>
  <si>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</si>
  <si>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</si>
  <si>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</si>
  <si>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</si>
  <si>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</si>
  <si>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</si>
  <si>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</si>
  <si>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</si>
  <si>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</si>
  <si>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</si>
  <si>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</si>
  <si>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</si>
  <si>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</si>
  <si>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</si>
  <si>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</si>
  <si>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</si>
  <si>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</si>
  <si>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</si>
  <si>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</si>
  <si>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</si>
  <si>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</si>
  <si>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</si>
  <si>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</si>
  <si>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</si>
  <si>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</si>
  <si>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</si>
  <si>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</si>
  <si>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</si>
  <si>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</si>
  <si>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</si>
  <si>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</si>
  <si>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</si>
  <si>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</si>
  <si>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</si>
  <si>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</si>
  <si>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</si>
  <si>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</si>
  <si>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</si>
  <si>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</si>
  <si>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</si>
  <si>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</si>
  <si>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</si>
  <si>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</si>
  <si>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</si>
  <si>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</si>
  <si>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</si>
  <si>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</si>
  <si>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</si>
  <si>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</si>
  <si>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</si>
  <si>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</si>
  <si>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</si>
  <si>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</si>
  <si>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</si>
  <si>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</si>
  <si>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</si>
  <si>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</si>
  <si>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</si>
  <si>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</si>
  <si>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</si>
  <si>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</si>
  <si>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</si>
  <si>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</si>
  <si>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</si>
  <si>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</si>
  <si>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</si>
  <si>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</si>
  <si>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</si>
  <si>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</si>
  <si>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</si>
  <si>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</si>
  <si>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</si>
  <si>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</si>
  <si>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</si>
  <si>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</si>
  <si>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</si>
  <si>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</si>
  <si>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</si>
  <si>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</si>
  <si>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</si>
  <si>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</si>
  <si>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</si>
  <si>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</si>
  <si>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</si>
  <si>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</si>
  <si>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</si>
  <si>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</si>
  <si>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</si>
  <si>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</si>
  <si>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</si>
  <si>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</si>
  <si>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</si>
  <si>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</si>
  <si>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</si>
  <si>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</si>
  <si>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</si>
  <si>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</si>
  <si>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</si>
  <si>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</si>
  <si>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</si>
  <si>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</si>
  <si>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</si>
  <si>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</si>
  <si>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</si>
  <si>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</si>
  <si>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</si>
  <si>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</si>
  <si>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</si>
  <si>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</si>
  <si>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</si>
  <si>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</si>
  <si>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</si>
  <si>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</si>
  <si>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</si>
  <si>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</si>
  <si>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</si>
  <si>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</si>
  <si>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</si>
  <si>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</si>
  <si>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</si>
  <si>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</si>
  <si>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</si>
  <si>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</si>
  <si>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</si>
  <si>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</si>
  <si>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</si>
  <si>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</si>
  <si>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</si>
  <si>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</si>
  <si>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</si>
  <si>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</si>
  <si>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</si>
  <si>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</si>
  <si>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</si>
  <si>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</si>
  <si>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</si>
  <si>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</si>
  <si>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</si>
  <si>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</si>
  <si>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</si>
  <si>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</si>
  <si>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</si>
  <si>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</si>
  <si>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</si>
  <si>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</si>
  <si>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</si>
  <si>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</si>
  <si>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</si>
  <si>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</si>
  <si>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</si>
  <si>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</si>
  <si>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</si>
  <si>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</si>
  <si>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</si>
  <si>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</si>
  <si>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</si>
  <si>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</si>
  <si>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</si>
  <si>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</si>
  <si>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</si>
  <si>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</si>
  <si>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</si>
  <si>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</si>
  <si>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</si>
  <si>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</si>
  <si>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</si>
  <si>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</si>
  <si>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</si>
  <si>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</si>
  <si>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</si>
  <si>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</si>
  <si>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</si>
  <si>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</si>
  <si>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</si>
  <si>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</si>
  <si>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</si>
  <si>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</si>
  <si>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</si>
  <si>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</si>
  <si>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</si>
  <si>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</si>
  <si>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</si>
  <si>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</si>
  <si>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</si>
  <si>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</si>
  <si>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</si>
  <si>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</si>
  <si>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</si>
  <si>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</si>
  <si>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</si>
  <si>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</si>
  <si>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</si>
  <si>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</si>
  <si>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</si>
  <si>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</si>
  <si>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</si>
  <si>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</si>
  <si>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</si>
  <si>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</si>
  <si>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</si>
  <si>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</si>
  <si>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</si>
  <si>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</si>
  <si>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</si>
  <si>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</si>
  <si>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</si>
  <si>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</si>
  <si>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</si>
  <si>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</si>
  <si>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</si>
  <si>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</si>
  <si>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</si>
  <si>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</si>
  <si>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</si>
  <si>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</si>
  <si>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</si>
  <si>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</si>
  <si>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</si>
  <si>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</si>
  <si>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</si>
  <si>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</si>
  <si>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</si>
  <si>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</si>
  <si>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</si>
  <si>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</si>
  <si>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</si>
  <si>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</si>
  <si>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</si>
  <si>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</si>
  <si>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</si>
  <si>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</si>
  <si>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</si>
  <si>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</si>
  <si>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</si>
  <si>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</si>
  <si>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</si>
  <si>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</si>
  <si>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</si>
  <si>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</si>
  <si>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</si>
  <si>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</si>
  <si>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</si>
  <si>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</si>
  <si>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</si>
  <si>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</si>
  <si>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</si>
  <si>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</si>
  <si>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</si>
  <si>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</si>
  <si>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</si>
  <si>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</si>
  <si>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</si>
  <si>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</si>
  <si>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</si>
  <si>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</si>
  <si>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</si>
  <si>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</si>
  <si>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</si>
  <si>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</si>
  <si>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</si>
  <si>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</si>
  <si>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</si>
  <si>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</si>
  <si>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</si>
  <si>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</si>
  <si>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</si>
  <si>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</si>
  <si>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</si>
  <si>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</si>
  <si>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</si>
  <si>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</si>
  <si>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</si>
  <si>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</si>
  <si>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</si>
  <si>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</si>
  <si>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</si>
  <si>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</si>
  <si>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</si>
  <si>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</si>
  <si>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</si>
  <si>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</si>
  <si>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</si>
  <si>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</si>
  <si>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</si>
  <si>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</si>
  <si>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</si>
  <si>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</si>
  <si>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</si>
  <si>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</si>
  <si>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</si>
  <si>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</si>
  <si>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</si>
  <si>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</si>
  <si>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</si>
  <si>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</si>
  <si>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</si>
  <si>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</si>
  <si>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</si>
  <si>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</si>
  <si>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</si>
  <si>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</si>
  <si>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</si>
  <si>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</si>
  <si>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</si>
  <si>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</si>
  <si>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</si>
  <si>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</si>
  <si>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</si>
  <si>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</si>
  <si>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</si>
  <si>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</si>
  <si>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</si>
  <si>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</si>
  <si>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</si>
  <si>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</si>
  <si>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</si>
  <si>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</si>
  <si>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</si>
  <si>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</si>
  <si>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</si>
  <si>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</si>
  <si>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</si>
  <si>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</si>
  <si>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</si>
  <si>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</si>
  <si>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</si>
  <si>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</si>
  <si>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</si>
  <si>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</si>
  <si>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</si>
  <si>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</si>
  <si>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</si>
  <si>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</si>
  <si>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</si>
  <si>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</si>
  <si>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</si>
  <si>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</si>
  <si>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</si>
  <si>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</si>
  <si>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</si>
  <si>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</si>
  <si>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</si>
  <si>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</si>
  <si>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</si>
  <si>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</si>
  <si>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</si>
  <si>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</si>
  <si>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</si>
  <si>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</si>
  <si>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</si>
  <si>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</si>
  <si>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</si>
  <si>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</si>
  <si>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</si>
  <si>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</si>
  <si>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</si>
  <si>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</si>
  <si>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</si>
  <si>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</si>
  <si>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</si>
  <si>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</si>
  <si>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</si>
  <si>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</si>
  <si>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</si>
  <si>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</si>
  <si>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</si>
  <si>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</si>
  <si>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</si>
  <si>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</si>
  <si>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</si>
  <si>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</si>
  <si>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</si>
  <si>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</si>
  <si>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</si>
  <si>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</si>
  <si>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</si>
  <si>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</si>
  <si>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</si>
  <si>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</si>
  <si>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</si>
  <si>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</si>
  <si>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</si>
  <si>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</si>
  <si>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</si>
  <si>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</si>
  <si>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</si>
  <si>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</si>
  <si>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</si>
  <si>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</si>
  <si>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</si>
  <si>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</si>
  <si>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</si>
  <si>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</si>
  <si>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</si>
  <si>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</si>
  <si>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</si>
  <si>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</si>
  <si>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</si>
  <si>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</si>
  <si>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</si>
  <si>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</si>
  <si>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</si>
  <si>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</si>
  <si>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</si>
  <si>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</si>
  <si>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</si>
  <si>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</si>
  <si>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</si>
  <si>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</si>
  <si>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</si>
  <si>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</si>
  <si>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</si>
  <si>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</si>
  <si>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</si>
  <si>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</si>
  <si>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</si>
  <si>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</si>
  <si>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</si>
  <si>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</si>
  <si>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</si>
  <si>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</si>
  <si>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</si>
  <si>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</si>
  <si>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</si>
  <si>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</si>
  <si>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</si>
  <si>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</si>
  <si>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</si>
  <si>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</si>
  <si>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</si>
  <si>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</si>
  <si>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</si>
  <si>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</si>
  <si>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</si>
  <si>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</si>
  <si>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</si>
  <si>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</si>
  <si>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</si>
  <si>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</si>
  <si>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</si>
  <si>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</si>
  <si>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</si>
  <si>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</si>
  <si>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</si>
  <si>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</si>
  <si>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</si>
  <si>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</si>
  <si>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</si>
  <si>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</si>
  <si>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</si>
  <si>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</si>
  <si>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</si>
  <si>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</si>
  <si>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</si>
  <si>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</si>
  <si>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</si>
  <si>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</si>
  <si>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</si>
  <si>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</si>
  <si>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</si>
  <si>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</si>
  <si>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</si>
  <si>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</si>
  <si>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</si>
  <si>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</si>
  <si>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</si>
  <si>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</si>
  <si>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</si>
  <si>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</si>
  <si>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</si>
  <si>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</si>
  <si>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</si>
  <si>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</si>
  <si>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</si>
  <si>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</si>
  <si>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</si>
  <si>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</si>
  <si>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</si>
  <si>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</si>
  <si>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</si>
  <si>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</si>
  <si>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</si>
  <si>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</si>
  <si>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</si>
  <si>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</si>
  <si>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</si>
  <si>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</si>
  <si>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</si>
  <si>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</si>
  <si>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</si>
  <si>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</si>
  <si>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</si>
  <si>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</si>
  <si>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</si>
  <si>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</si>
  <si>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</si>
  <si>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</si>
  <si>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</si>
  <si>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</si>
  <si>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</si>
  <si>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</si>
  <si>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</si>
  <si>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</si>
  <si>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</si>
  <si>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</si>
  <si>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</si>
  <si>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</si>
  <si>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</si>
  <si>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</si>
  <si>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</si>
  <si>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</si>
  <si>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</si>
  <si>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</si>
  <si>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</si>
  <si>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</si>
  <si>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</si>
  <si>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</si>
  <si>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</si>
  <si>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</si>
  <si>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</si>
  <si>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</si>
  <si>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</si>
  <si>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</si>
  <si>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</si>
  <si>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</si>
  <si>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</si>
  <si>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</si>
  <si>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</si>
  <si>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</si>
  <si>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</si>
  <si>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</si>
  <si>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</si>
  <si>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</si>
  <si>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</si>
  <si>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</si>
  <si>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</si>
  <si>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</si>
  <si>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</si>
  <si>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</si>
  <si>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</si>
  <si>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</si>
  <si>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</si>
  <si>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</si>
  <si>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</si>
  <si>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</si>
  <si>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</si>
  <si>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</si>
  <si>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</si>
  <si>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</si>
  <si>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</si>
  <si>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</si>
  <si>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</si>
  <si>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</si>
  <si>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</si>
  <si>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</si>
  <si>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</si>
  <si>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</si>
  <si>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</si>
  <si>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</si>
  <si>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</si>
  <si>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</si>
  <si>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</si>
  <si>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</si>
  <si>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</si>
  <si>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</si>
  <si>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</si>
  <si>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</si>
  <si>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</si>
  <si>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</si>
  <si>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</si>
  <si>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</si>
  <si>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</si>
  <si>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</si>
  <si>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</si>
  <si>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</si>
  <si>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</si>
  <si>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</si>
  <si>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</si>
  <si>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</si>
  <si>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</si>
  <si>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</si>
  <si>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</si>
  <si>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</si>
  <si>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</si>
  <si>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</si>
  <si>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</si>
  <si>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</si>
  <si>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</si>
  <si>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</si>
  <si>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</si>
  <si>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</si>
  <si>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</si>
  <si>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</si>
  <si>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</si>
  <si>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</si>
  <si>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</si>
  <si>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</si>
  <si>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</si>
  <si>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</si>
  <si>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</si>
  <si>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</si>
  <si>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</si>
  <si>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</si>
  <si>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</si>
  <si>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</si>
  <si>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</si>
  <si>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</si>
  <si>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</si>
  <si>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</si>
  <si>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</si>
  <si>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</si>
  <si>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</si>
  <si>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</si>
  <si>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</si>
  <si>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</si>
  <si>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</si>
  <si>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</si>
  <si>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</si>
  <si>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</si>
  <si>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</si>
  <si>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</si>
  <si>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</si>
  <si>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</si>
  <si>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</si>
  <si>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</si>
  <si>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</si>
  <si>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</si>
  <si>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</si>
  <si>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</si>
  <si>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</si>
  <si>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</si>
  <si>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</si>
  <si>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</si>
  <si>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</si>
  <si>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</si>
  <si>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</si>
  <si>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</si>
  <si>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</si>
  <si>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</si>
  <si>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</si>
  <si>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</si>
  <si>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</si>
  <si>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</si>
  <si>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</si>
  <si>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</si>
  <si>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</si>
  <si>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</si>
  <si>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</si>
  <si>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</si>
  <si>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</si>
  <si>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</si>
  <si>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</si>
  <si>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</si>
  <si>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</si>
  <si>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</si>
  <si>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</si>
  <si>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</si>
  <si>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</si>
  <si>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</si>
  <si>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</si>
  <si>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</si>
  <si>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</si>
  <si>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</si>
  <si>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</si>
  <si>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</si>
  <si>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</si>
  <si>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</si>
  <si>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</si>
  <si>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</si>
  <si>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</si>
  <si>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</si>
  <si>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</si>
  <si>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</si>
  <si>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</si>
  <si>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</si>
  <si>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</si>
  <si>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</si>
  <si>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</si>
  <si>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</si>
  <si>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</si>
  <si>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</si>
  <si>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</si>
  <si>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</si>
  <si>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</si>
  <si>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</si>
  <si>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</si>
  <si>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</si>
  <si>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</si>
  <si>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</si>
  <si>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</si>
  <si>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</si>
  <si>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</si>
  <si>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</si>
  <si>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</si>
  <si>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</si>
  <si>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</si>
  <si>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</si>
  <si>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</si>
  <si>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</si>
  <si>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</si>
  <si>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</si>
  <si>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</si>
  <si>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</si>
  <si>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</si>
  <si>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</si>
  <si>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</si>
  <si>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</si>
  <si>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</si>
  <si>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</si>
  <si>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</si>
  <si>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</si>
  <si>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</si>
  <si>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</si>
  <si>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</si>
  <si>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</si>
  <si>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</si>
  <si>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</si>
  <si>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</si>
  <si>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</si>
  <si>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</si>
  <si>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</si>
  <si>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</si>
  <si>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</si>
  <si>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</si>
  <si>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</si>
  <si>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</si>
  <si>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</si>
  <si>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</si>
  <si>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</si>
  <si>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</si>
  <si>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</si>
  <si>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</si>
  <si>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</si>
  <si>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</si>
  <si>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</si>
  <si>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</si>
  <si>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</si>
  <si>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</si>
  <si>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</si>
  <si>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</si>
  <si>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</si>
  <si>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</si>
  <si>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</si>
  <si>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</si>
  <si>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</si>
  <si>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</si>
  <si>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</si>
  <si>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</si>
  <si>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</si>
  <si>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</si>
  <si>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</si>
  <si>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</si>
  <si>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</si>
  <si>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</si>
  <si>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</si>
  <si>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</si>
  <si>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</si>
  <si>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</si>
  <si>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</si>
  <si>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</si>
  <si>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</si>
  <si>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</si>
  <si>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</si>
  <si>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</si>
  <si>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</si>
  <si>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</si>
  <si>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</si>
  <si>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</si>
  <si>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</si>
  <si>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</si>
  <si>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</si>
  <si>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</si>
  <si>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</si>
  <si>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</si>
  <si>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</si>
  <si>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</si>
  <si>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</si>
  <si>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</si>
  <si>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</si>
  <si>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</si>
  <si>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</si>
  <si>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</si>
  <si>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</si>
  <si>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</si>
  <si>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</si>
  <si>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</si>
  <si>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</si>
  <si>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</si>
  <si>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</si>
  <si>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</si>
  <si>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</si>
  <si>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</si>
  <si>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</si>
  <si>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</si>
  <si>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</si>
  <si>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</si>
  <si>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</si>
  <si>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</si>
  <si>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</si>
  <si>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</si>
  <si>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</si>
  <si>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</si>
  <si>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</si>
  <si>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</si>
  <si>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</si>
  <si>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</si>
  <si>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</si>
  <si>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</si>
  <si>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</si>
  <si>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</si>
  <si>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</si>
  <si>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</si>
  <si>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</si>
  <si>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</si>
  <si>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</si>
  <si>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</si>
  <si>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</si>
  <si>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</si>
  <si>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</si>
  <si>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</si>
  <si>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</si>
  <si>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</si>
  <si>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</si>
  <si>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</si>
  <si>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</si>
  <si>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</si>
  <si>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</si>
  <si>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</si>
  <si>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</si>
  <si>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</si>
  <si>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</si>
  <si>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</si>
  <si>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</si>
  <si>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</si>
  <si>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</si>
  <si>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</si>
  <si>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</si>
  <si>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</si>
  <si>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</si>
  <si>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</si>
  <si>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</si>
  <si>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</si>
  <si>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</si>
  <si>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</si>
  <si>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</si>
  <si>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</si>
  <si>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</si>
  <si>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</si>
  <si>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</si>
  <si>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</si>
  <si>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</si>
  <si>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</si>
  <si>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</si>
  <si>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</si>
  <si>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</si>
  <si>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</si>
  <si>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</si>
  <si>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</si>
  <si>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</si>
  <si>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</si>
  <si>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</si>
  <si>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</si>
  <si>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</si>
  <si>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</si>
  <si>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</si>
  <si>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</si>
  <si>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</si>
  <si>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</si>
  <si>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</si>
  <si>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</si>
  <si>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</si>
  <si>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</si>
  <si>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</si>
  <si>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</si>
  <si>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</si>
  <si>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</si>
  <si>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</si>
  <si>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</si>
  <si>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</si>
  <si>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</si>
  <si>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</si>
  <si>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</si>
  <si>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</si>
  <si>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</si>
  <si>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</si>
  <si>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</si>
  <si>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</si>
  <si>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</si>
  <si>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</si>
  <si>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</si>
  <si>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</si>
  <si>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</si>
  <si>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</si>
  <si>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</si>
  <si>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</si>
  <si>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</si>
  <si>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</si>
  <si>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</si>
  <si>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</si>
  <si>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</si>
  <si>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</si>
  <si>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</si>
  <si>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</si>
  <si>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</si>
  <si>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</si>
  <si>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</si>
  <si>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</si>
  <si>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</si>
  <si>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</si>
  <si>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</si>
  <si>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</si>
  <si>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</si>
  <si>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</si>
  <si>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</si>
  <si>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</si>
  <si>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</si>
  <si>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</si>
  <si>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</si>
  <si>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</si>
  <si>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</si>
  <si>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</si>
  <si>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</si>
  <si>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</si>
  <si>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</si>
  <si>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</si>
  <si>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</si>
  <si>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</si>
  <si>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</si>
  <si>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</si>
  <si>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</si>
  <si>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</si>
  <si>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</si>
  <si>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</si>
  <si>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</si>
  <si>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</si>
  <si>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</si>
  <si>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</si>
  <si>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</si>
  <si>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</si>
  <si>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</si>
  <si>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</si>
  <si>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</si>
  <si>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</si>
  <si>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</si>
  <si>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</si>
  <si>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</si>
  <si>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</si>
  <si>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</si>
  <si>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</si>
  <si>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</si>
  <si>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</si>
  <si>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</si>
  <si>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</si>
  <si>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</si>
  <si>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</si>
  <si>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</si>
  <si>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</si>
  <si>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</si>
  <si>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</si>
  <si>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</si>
  <si>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</si>
  <si>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</si>
  <si>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</si>
  <si>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</si>
  <si>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</si>
  <si>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</si>
  <si>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</si>
  <si>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</si>
  <si>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</si>
  <si>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</si>
  <si>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</si>
  <si>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</si>
  <si>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</si>
  <si>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</si>
  <si>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</si>
  <si>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</si>
  <si>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</si>
  <si>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</si>
  <si>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</si>
  <si>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</si>
  <si>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</si>
  <si>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</si>
  <si>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</si>
  <si>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</si>
  <si>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</si>
  <si>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</si>
  <si>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</si>
  <si>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</si>
  <si>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</si>
  <si>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</si>
  <si>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</si>
  <si>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</si>
  <si>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</si>
  <si>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</si>
  <si>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</si>
  <si>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</si>
  <si>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</si>
  <si>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</si>
  <si>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</si>
  <si>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</si>
  <si>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</si>
  <si>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</si>
  <si>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</si>
  <si>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</si>
  <si>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</si>
  <si>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</si>
  <si>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</si>
  <si>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</si>
  <si>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</si>
  <si>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</si>
  <si>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</si>
  <si>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</si>
  <si>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</si>
  <si>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</si>
  <si>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</si>
  <si>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</si>
  <si>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</si>
  <si>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</si>
  <si>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</si>
  <si>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</si>
  <si>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</si>
  <si>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</si>
  <si>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</si>
  <si>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</si>
  <si>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</si>
  <si>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</si>
  <si>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</si>
  <si>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</si>
  <si>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</si>
  <si>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</si>
  <si>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</si>
  <si>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</si>
  <si>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</si>
  <si>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</si>
  <si>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</si>
  <si>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</si>
  <si>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</si>
  <si>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</si>
  <si>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</si>
  <si>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</si>
  <si>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</si>
  <si>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</si>
  <si>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</si>
  <si>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</si>
  <si>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</si>
  <si>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</si>
  <si>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</si>
  <si>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</si>
  <si>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</si>
  <si>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</si>
  <si>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</si>
  <si>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</si>
  <si>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</si>
  <si>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</si>
  <si>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</si>
  <si>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</si>
  <si>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</si>
  <si>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</si>
  <si>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</si>
  <si>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</si>
  <si>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</si>
  <si>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</si>
  <si>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</si>
  <si>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</si>
  <si>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</si>
  <si>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</si>
  <si>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</si>
  <si>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</si>
  <si>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</si>
  <si>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</si>
  <si>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</si>
  <si>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</si>
  <si>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</si>
  <si>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</si>
  <si>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</si>
  <si>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</si>
  <si>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</si>
  <si>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</si>
  <si>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</si>
  <si>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</si>
  <si>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</si>
  <si>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</si>
  <si>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</si>
  <si>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</si>
  <si>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</si>
  <si>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</si>
  <si>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</si>
  <si>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</si>
  <si>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</si>
  <si>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</si>
  <si>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</si>
  <si>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</si>
  <si>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</si>
  <si>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</si>
  <si>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</si>
  <si>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</si>
  <si>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</si>
  <si>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</si>
  <si>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</si>
  <si>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</si>
  <si>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</si>
  <si>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</si>
  <si>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</si>
  <si>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</si>
  <si>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</si>
  <si>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</si>
  <si>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</si>
  <si>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</si>
  <si>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</si>
  <si>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</si>
  <si>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</si>
  <si>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</si>
  <si>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</si>
  <si>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</si>
  <si>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</si>
  <si>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</si>
  <si>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</si>
  <si>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</si>
  <si>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</si>
  <si>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</si>
  <si>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</si>
  <si>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</si>
  <si>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</si>
  <si>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</si>
  <si>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</si>
  <si>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</si>
  <si>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</si>
  <si>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</si>
  <si>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</si>
  <si>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</si>
  <si>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</si>
  <si>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</si>
  <si>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</si>
  <si>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</si>
  <si>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</si>
  <si>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</si>
  <si>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</si>
  <si>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</si>
  <si>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</si>
  <si>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</si>
  <si>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</si>
  <si>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</si>
  <si>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</si>
  <si>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</si>
  <si>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</si>
  <si>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</si>
  <si>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</si>
  <si>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</si>
  <si>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</si>
  <si>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</si>
  <si>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</si>
  <si>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</si>
  <si>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</si>
  <si>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</si>
  <si>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</si>
  <si>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</si>
  <si>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</si>
  <si>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</si>
  <si>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</si>
  <si>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</si>
  <si>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</si>
  <si>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</si>
  <si>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</si>
  <si>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</si>
  <si>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</si>
  <si>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</si>
  <si>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</si>
  <si>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</si>
  <si>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</si>
  <si>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</si>
  <si>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</si>
  <si>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</si>
  <si>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</si>
  <si>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</si>
  <si>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</si>
  <si>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</si>
  <si>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</si>
  <si>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</si>
  <si>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</si>
  <si>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</si>
  <si>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</si>
  <si>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</si>
  <si>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</si>
  <si>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</si>
  <si>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</si>
  <si>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</si>
  <si>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</si>
  <si>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</si>
  <si>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</si>
  <si>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</si>
  <si>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</si>
  <si>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</si>
  <si>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</si>
  <si>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</si>
  <si>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</si>
  <si>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</si>
  <si>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</si>
  <si>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</si>
  <si>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</si>
  <si>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</si>
  <si>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</si>
  <si>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</si>
  <si>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</si>
  <si>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</si>
  <si>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</si>
  <si>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</si>
  <si>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</si>
  <si>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</si>
  <si>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</si>
  <si>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</si>
  <si>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</si>
  <si>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</si>
  <si>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</si>
  <si>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</si>
  <si>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</si>
  <si>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</si>
  <si>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</si>
  <si>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</si>
  <si>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</si>
  <si>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</si>
  <si>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</si>
  <si>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</si>
  <si>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</si>
  <si>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</si>
  <si>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</si>
  <si>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</si>
  <si>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</si>
  <si>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</si>
  <si>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</si>
  <si>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</si>
  <si>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</si>
  <si>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</si>
  <si>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</si>
  <si>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</si>
  <si>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</si>
  <si>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</si>
  <si>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</si>
  <si>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</si>
  <si>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</si>
  <si>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</si>
  <si>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</si>
  <si>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</si>
  <si>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</si>
  <si>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</si>
  <si>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</si>
  <si>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</si>
  <si>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</si>
  <si>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</si>
  <si>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</si>
  <si>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</si>
  <si>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</si>
  <si>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</si>
  <si>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</si>
  <si>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</si>
  <si>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</si>
  <si>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</si>
  <si>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</si>
  <si>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</si>
  <si>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</si>
  <si>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</si>
  <si>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</si>
  <si>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</si>
  <si>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</si>
  <si>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</si>
  <si>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</si>
  <si>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</si>
  <si>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</si>
  <si>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</si>
  <si>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</si>
  <si>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</si>
  <si>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</si>
  <si>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</si>
  <si>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</si>
  <si>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</si>
  <si>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</si>
  <si>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</si>
  <si>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</si>
  <si>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</si>
  <si>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</si>
  <si>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</si>
  <si>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</si>
  <si>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</si>
  <si>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</si>
  <si>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</si>
  <si>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</si>
  <si>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</si>
  <si>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</si>
  <si>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</si>
  <si>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</si>
  <si>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</si>
  <si>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</si>
  <si>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</si>
  <si>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</si>
  <si>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</si>
  <si>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</si>
  <si>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</si>
  <si>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</si>
  <si>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</si>
  <si>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</si>
  <si>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</si>
  <si>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</si>
  <si>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</si>
  <si>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</si>
  <si>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</si>
  <si>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</si>
  <si>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</si>
  <si>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</si>
  <si>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</si>
  <si>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</si>
  <si>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</si>
  <si>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</si>
  <si>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</si>
  <si>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</si>
  <si>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</si>
  <si>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</si>
  <si>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</si>
  <si>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</si>
  <si>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</si>
  <si>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</si>
  <si>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</si>
  <si>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</si>
  <si>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</si>
  <si>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</si>
  <si>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</si>
  <si>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</si>
  <si>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</si>
  <si>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</si>
  <si>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</si>
  <si>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</si>
  <si>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</si>
  <si>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</si>
  <si>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</si>
  <si>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</si>
  <si>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</si>
  <si>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</si>
  <si>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</si>
  <si>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</si>
  <si>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</si>
  <si>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</si>
  <si>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</si>
  <si>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</si>
  <si>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</si>
  <si>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</si>
  <si>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</si>
  <si>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</si>
  <si>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</si>
  <si>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</si>
  <si>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</si>
  <si>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</si>
  <si>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</si>
  <si>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</si>
  <si>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</si>
  <si>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</si>
  <si>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</si>
  <si>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</si>
  <si>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</si>
  <si>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</si>
  <si>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</si>
  <si>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</si>
  <si>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</si>
  <si>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</si>
  <si>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</si>
  <si>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</si>
  <si>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</si>
  <si>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</si>
  <si>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</si>
  <si>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</si>
  <si>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</si>
  <si>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</si>
  <si>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</si>
  <si>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</si>
  <si>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</si>
  <si>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</si>
  <si>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</si>
  <si>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</si>
  <si>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</si>
  <si>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</si>
  <si>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</si>
  <si>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</si>
  <si>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</si>
  <si>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</si>
  <si>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</si>
  <si>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</si>
  <si>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</si>
  <si>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</si>
  <si>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</si>
  <si>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</si>
  <si>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</si>
  <si>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</si>
  <si>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</si>
  <si>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</si>
  <si>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</si>
  <si>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</si>
  <si>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</si>
  <si>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</si>
  <si>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</si>
  <si>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</si>
  <si>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</si>
  <si>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</si>
  <si>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</si>
  <si>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</si>
  <si>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</si>
  <si>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</si>
  <si>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</si>
  <si>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</si>
  <si>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</si>
  <si>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</si>
  <si>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</si>
  <si>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</si>
  <si>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</si>
  <si>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</si>
  <si>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</si>
  <si>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</si>
  <si>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</si>
  <si>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</si>
  <si>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</si>
  <si>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</si>
  <si>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</si>
  <si>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</si>
  <si>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</si>
  <si>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</si>
  <si>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</si>
  <si>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</si>
  <si>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</si>
  <si>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</si>
  <si>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</si>
  <si>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</si>
  <si>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</si>
  <si>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</si>
  <si>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</si>
  <si>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</si>
  <si>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</si>
  <si>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</si>
  <si>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</si>
  <si>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</si>
  <si>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</si>
  <si>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</si>
  <si>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</si>
  <si>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</si>
  <si>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</si>
  <si>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</si>
  <si>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</si>
  <si>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</si>
  <si>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</si>
  <si>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</si>
  <si>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</si>
  <si>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</si>
  <si>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</si>
  <si>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</si>
  <si>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</si>
  <si>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</si>
  <si>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</si>
  <si>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</si>
  <si>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</si>
  <si>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</si>
  <si>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</si>
  <si>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</si>
  <si>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</si>
  <si>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</si>
  <si>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</si>
  <si>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</si>
  <si>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</si>
  <si>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</si>
  <si>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</si>
  <si>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</si>
  <si>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</si>
  <si>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</si>
  <si>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</si>
  <si>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</si>
  <si>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</si>
  <si>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</si>
  <si>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</si>
  <si>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</si>
  <si>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</si>
  <si>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</si>
  <si>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</si>
  <si>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</si>
  <si>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</si>
  <si>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</si>
  <si>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</si>
  <si>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</si>
  <si>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</si>
  <si>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</si>
  <si>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</si>
  <si>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</si>
  <si>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</si>
  <si>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</si>
  <si>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</si>
  <si>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</si>
  <si>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</si>
  <si>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</si>
  <si>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</si>
  <si>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</si>
  <si>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</si>
  <si>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</si>
  <si>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</si>
  <si>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</si>
  <si>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</si>
  <si>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</si>
  <si>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</si>
  <si>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</si>
  <si>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</si>
  <si>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</si>
  <si>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</si>
  <si>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</si>
  <si>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</si>
  <si>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</si>
  <si>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</si>
  <si>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</si>
  <si>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</si>
  <si>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</si>
  <si>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</si>
  <si>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</si>
  <si>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</si>
  <si>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</si>
  <si>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</si>
  <si>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</si>
  <si>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</si>
  <si>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</si>
  <si>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</si>
  <si>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</si>
  <si>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</si>
  <si>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</si>
  <si>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</si>
  <si>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</si>
  <si>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</si>
  <si>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</si>
  <si>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</si>
  <si>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</si>
  <si>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</si>
  <si>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</si>
  <si>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</si>
  <si>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</si>
  <si>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</si>
  <si>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</si>
  <si>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</si>
  <si>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</si>
  <si>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</si>
  <si>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</si>
  <si>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</si>
  <si>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</si>
  <si>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</si>
  <si>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</si>
  <si>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</si>
  <si>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</si>
  <si>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</si>
  <si>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</si>
  <si>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</si>
  <si>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</si>
  <si>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</si>
  <si>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</si>
  <si>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</si>
  <si>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</si>
  <si>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</si>
  <si>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</si>
  <si>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</si>
  <si>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</si>
  <si>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</si>
  <si>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</si>
  <si>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</si>
  <si>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</si>
  <si>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</si>
  <si>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</si>
  <si>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</si>
  <si>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</si>
  <si>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</si>
  <si>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</si>
  <si>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</si>
  <si>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</si>
  <si>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</si>
  <si>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</si>
  <si>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</si>
  <si>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</si>
  <si>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</si>
  <si>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</si>
  <si>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</si>
  <si>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</si>
  <si>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</si>
  <si>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</si>
  <si>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</si>
  <si>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</si>
  <si>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</si>
  <si>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</si>
  <si>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</si>
  <si>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</si>
  <si>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</si>
  <si>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</si>
  <si>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</si>
  <si>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</si>
  <si>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</si>
  <si>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</si>
  <si>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</si>
  <si>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</si>
  <si>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</si>
  <si>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</si>
  <si>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</si>
  <si>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</si>
  <si>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</si>
  <si>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</si>
  <si>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</si>
  <si>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</si>
  <si>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</si>
  <si>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</si>
  <si>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</si>
  <si>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</si>
  <si>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</si>
  <si>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</si>
  <si>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</si>
  <si>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</si>
  <si>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</si>
  <si>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</si>
  <si>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</si>
  <si>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</si>
  <si>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</si>
  <si>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</si>
  <si>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</si>
  <si>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</si>
  <si>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</si>
  <si>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</si>
  <si>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</si>
  <si>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</si>
  <si>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</si>
  <si>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</si>
  <si>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</si>
  <si>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</si>
  <si>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</si>
  <si>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</si>
  <si>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</si>
  <si>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</si>
  <si>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</si>
  <si>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</si>
  <si>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</si>
  <si>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</si>
  <si>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</si>
  <si>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</si>
  <si>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</si>
  <si>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</si>
  <si>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</si>
  <si>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</si>
  <si>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</si>
  <si>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</si>
  <si>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</si>
  <si>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</si>
  <si>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</si>
  <si>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</si>
  <si>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</si>
  <si>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</si>
  <si>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</si>
  <si>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</si>
  <si>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</si>
  <si>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</si>
  <si>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</si>
  <si>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</si>
  <si>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</si>
  <si>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</si>
  <si>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</si>
  <si>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</si>
  <si>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</si>
  <si>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</si>
  <si>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</si>
  <si>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</si>
  <si>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</si>
  <si>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</si>
  <si>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</si>
  <si>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</si>
  <si>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</si>
  <si>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</si>
  <si>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</si>
  <si>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</si>
  <si>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</si>
  <si>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</si>
  <si>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</si>
  <si>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</si>
  <si>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</si>
  <si>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</si>
  <si>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</si>
  <si>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</si>
  <si>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</si>
  <si>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</si>
  <si>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</si>
  <si>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</si>
  <si>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</si>
  <si>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</si>
  <si>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</si>
  <si>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</si>
  <si>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</si>
  <si>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</si>
  <si>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</si>
  <si>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</si>
  <si>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</si>
  <si>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</si>
  <si>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</si>
  <si>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</si>
  <si>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</si>
  <si>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</si>
  <si>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</si>
  <si>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</si>
  <si>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</si>
  <si>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</si>
  <si>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</si>
  <si>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</si>
  <si>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</si>
  <si>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</si>
  <si>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</si>
  <si>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</si>
  <si>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</si>
  <si>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</si>
  <si>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</si>
  <si>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</si>
  <si>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</si>
  <si>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</si>
  <si>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</si>
  <si>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</si>
  <si>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</si>
  <si>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</si>
  <si>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</si>
  <si>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</si>
  <si>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</si>
  <si>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</si>
  <si>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</si>
  <si>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</si>
  <si>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</si>
  <si>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</si>
  <si>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</si>
  <si>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</si>
  <si>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</si>
  <si>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</si>
  <si>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</si>
  <si>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</si>
  <si>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</si>
  <si>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</si>
  <si>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</si>
  <si>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</si>
  <si>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</si>
  <si>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</si>
  <si>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</si>
  <si>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</si>
  <si>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</si>
  <si>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</si>
  <si>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</si>
  <si>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</si>
  <si>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</si>
  <si>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</si>
  <si>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</si>
  <si>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</si>
  <si>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</si>
  <si>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</si>
  <si>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</si>
  <si>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</si>
  <si>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</si>
  <si>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</si>
  <si>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</si>
  <si>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</si>
  <si>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</si>
  <si>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</si>
  <si>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</si>
  <si>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</si>
  <si>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</si>
  <si>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</si>
  <si>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</si>
  <si>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</si>
  <si>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</si>
  <si>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</si>
  <si>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</si>
  <si>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</si>
  <si>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</si>
  <si>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</si>
  <si>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</si>
  <si>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</si>
  <si>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</si>
  <si>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</si>
  <si>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</si>
  <si>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</si>
  <si>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</si>
  <si>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</si>
  <si>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</si>
  <si>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</si>
  <si>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</si>
  <si>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</si>
  <si>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</si>
  <si>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</si>
  <si>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</si>
  <si>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</si>
  <si>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</si>
  <si>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</si>
  <si>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</si>
  <si>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</si>
  <si>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</si>
  <si>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</si>
  <si>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</si>
  <si>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</si>
  <si>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</si>
  <si>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</si>
  <si>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</si>
  <si>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</si>
  <si>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</si>
  <si>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</si>
  <si>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</si>
  <si>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</si>
  <si>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</si>
  <si>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</si>
  <si>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</si>
  <si>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</si>
  <si>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</si>
  <si>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</si>
  <si>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</si>
  <si>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</si>
  <si>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</si>
  <si>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</si>
  <si>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</si>
  <si>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</si>
  <si>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</si>
  <si>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</si>
  <si>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</si>
  <si>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</si>
  <si>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</si>
  <si>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</si>
  <si>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</si>
  <si>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</si>
  <si>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</si>
  <si>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</si>
  <si>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</si>
  <si>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</si>
  <si>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</si>
  <si>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</si>
  <si>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</si>
  <si>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</si>
  <si>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</si>
  <si>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</si>
  <si>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</si>
  <si>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</si>
  <si>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</si>
  <si>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</si>
  <si>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</si>
  <si>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</si>
  <si>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</si>
  <si>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</si>
  <si>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</si>
  <si>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</si>
  <si>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</si>
  <si>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</si>
  <si>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</si>
  <si>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</si>
  <si>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</si>
  <si>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</si>
  <si>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</si>
  <si>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</si>
  <si>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</si>
  <si>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</si>
  <si>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</si>
  <si>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</si>
  <si>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</si>
  <si>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</si>
  <si>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</si>
  <si>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</si>
  <si>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</si>
  <si>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</si>
  <si>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</si>
  <si>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</si>
  <si>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</si>
  <si>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</si>
  <si>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</si>
  <si>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</si>
  <si>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</si>
  <si>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</si>
  <si>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</si>
  <si>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</si>
  <si>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</si>
  <si>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</si>
  <si>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</si>
  <si>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</si>
  <si>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</si>
  <si>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</si>
  <si>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</si>
  <si>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</si>
  <si>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</si>
  <si>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</si>
  <si>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</si>
  <si>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</si>
  <si>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</si>
  <si>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</si>
  <si>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</si>
  <si>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</si>
  <si>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</si>
  <si>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</si>
  <si>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</si>
  <si>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</si>
  <si>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</si>
  <si>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</si>
  <si>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</si>
  <si>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</si>
  <si>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</si>
  <si>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</si>
  <si>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</si>
  <si>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</si>
  <si>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</si>
  <si>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</si>
  <si>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</si>
  <si>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</si>
  <si>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</si>
  <si>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</si>
  <si>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</si>
  <si>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</si>
  <si>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</si>
  <si>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</si>
  <si>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</si>
  <si>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</si>
  <si>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</si>
  <si>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</si>
  <si>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</si>
  <si>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</si>
  <si>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</si>
  <si>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</si>
  <si>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</si>
  <si>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</si>
  <si>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</si>
  <si>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</si>
  <si>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</si>
  <si>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</si>
  <si>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</si>
  <si>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</si>
  <si>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</si>
  <si>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</si>
  <si>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</si>
  <si>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</si>
  <si>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</si>
  <si>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</si>
  <si>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</si>
  <si>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</si>
  <si>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</si>
  <si>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</si>
  <si>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</si>
  <si>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</si>
  <si>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</si>
  <si>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</si>
  <si>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</si>
  <si>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</si>
  <si>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</si>
  <si>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</si>
  <si>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</si>
  <si>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</si>
  <si>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</si>
  <si>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</si>
  <si>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</si>
  <si>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</si>
  <si>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</si>
  <si>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</si>
  <si>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</si>
  <si>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</si>
  <si>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</si>
  <si>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</si>
  <si>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</si>
  <si>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</si>
  <si>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</si>
  <si>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</si>
  <si>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</si>
  <si>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</si>
  <si>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</si>
  <si>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</si>
  <si>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</si>
  <si>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</si>
  <si>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</si>
  <si>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</si>
  <si>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</si>
  <si>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</si>
  <si>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</si>
  <si>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</si>
  <si>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</si>
  <si>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</si>
  <si>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</si>
  <si>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</si>
  <si>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</si>
  <si>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</si>
  <si>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</si>
  <si>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</si>
  <si>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</si>
  <si>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</si>
  <si>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</si>
  <si>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</si>
  <si>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</si>
  <si>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</si>
  <si>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</si>
  <si>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</si>
  <si>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</si>
  <si>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</si>
  <si>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</si>
  <si>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</si>
  <si>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</si>
  <si>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</si>
  <si>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</si>
  <si>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</si>
  <si>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</si>
  <si>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</si>
  <si>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</si>
  <si>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</si>
  <si>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</si>
  <si>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</si>
  <si>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</si>
  <si>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</si>
  <si>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</si>
  <si>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</si>
  <si>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</si>
  <si>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</si>
  <si>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</si>
  <si>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</si>
  <si>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</si>
  <si>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</si>
  <si>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</si>
  <si>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</si>
  <si>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</si>
  <si>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</si>
  <si>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</si>
  <si>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</si>
  <si>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</si>
  <si>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</si>
  <si>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</si>
  <si>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</si>
  <si>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</si>
  <si>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</si>
  <si>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</si>
  <si>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</si>
  <si>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</si>
  <si>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</si>
  <si>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</si>
  <si>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</si>
  <si>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</si>
  <si>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</si>
  <si>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</si>
  <si>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</si>
  <si>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</si>
  <si>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</si>
  <si>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</si>
  <si>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</si>
  <si>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</si>
  <si>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</si>
  <si>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</si>
  <si>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</si>
  <si>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</si>
  <si>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</si>
  <si>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</si>
  <si>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</si>
  <si>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</si>
  <si>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</si>
  <si>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</si>
  <si>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</si>
  <si>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</si>
  <si>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</si>
  <si>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</si>
  <si>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</si>
  <si>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</si>
  <si>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</si>
  <si>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</si>
  <si>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</si>
  <si>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</si>
  <si>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</si>
  <si>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</si>
  <si>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</si>
  <si>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</si>
  <si>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</si>
  <si>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</si>
  <si>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</si>
  <si>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</si>
  <si>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</si>
  <si>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</si>
  <si>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</si>
  <si>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</si>
  <si>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</si>
  <si>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</si>
  <si>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</si>
  <si>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</si>
  <si>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</si>
  <si>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</si>
  <si>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</si>
  <si>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</si>
  <si>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</si>
  <si>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</si>
  <si>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</si>
  <si>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</si>
  <si>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</si>
  <si>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</si>
  <si>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</si>
  <si>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</si>
  <si>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</si>
  <si>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</si>
  <si>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</si>
  <si>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</si>
  <si>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</si>
  <si>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</si>
  <si>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</si>
  <si>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</si>
  <si>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</si>
  <si>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</si>
  <si>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</si>
  <si>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</si>
  <si>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</si>
  <si>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</si>
  <si>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</si>
  <si>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</si>
  <si>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</si>
  <si>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</si>
  <si>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</si>
  <si>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</si>
  <si>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</si>
  <si>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</si>
  <si>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</si>
  <si>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</si>
  <si>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</si>
  <si>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</si>
  <si>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</si>
  <si>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</si>
  <si>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</si>
  <si>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</si>
  <si>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</si>
  <si>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</si>
  <si>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</si>
  <si>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</si>
  <si>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</si>
  <si>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</si>
  <si>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</si>
  <si>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</si>
  <si>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</si>
  <si>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</si>
  <si>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</si>
  <si>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</si>
  <si>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</si>
  <si>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</si>
  <si>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</si>
  <si>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</si>
  <si>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</si>
  <si>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</si>
  <si>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</si>
  <si>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</si>
  <si>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</si>
  <si>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</si>
  <si>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</si>
  <si>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</si>
  <si>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</si>
  <si>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</si>
  <si>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</si>
  <si>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</si>
  <si>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</si>
  <si>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</si>
  <si>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</si>
  <si>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</si>
  <si>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</si>
  <si>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</si>
  <si>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</si>
  <si>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</si>
  <si>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</si>
  <si>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</si>
  <si>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</si>
  <si>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</si>
  <si>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</si>
  <si>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</si>
  <si>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</si>
  <si>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</si>
  <si>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</si>
  <si>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</si>
  <si>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</si>
  <si>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</si>
  <si>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</si>
  <si>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</si>
  <si>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</si>
  <si>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</si>
  <si>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</si>
  <si>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</si>
  <si>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</si>
  <si>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</si>
  <si>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</si>
  <si>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</si>
  <si>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</si>
  <si>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</si>
  <si>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</si>
  <si>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</si>
  <si>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</si>
  <si>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</si>
  <si>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</si>
  <si>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</si>
  <si>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</si>
  <si>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</si>
  <si>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</si>
  <si>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</si>
  <si>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</si>
  <si>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</si>
  <si>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</si>
  <si>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</si>
  <si>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</si>
  <si>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</si>
  <si>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</si>
  <si>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</si>
  <si>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</si>
  <si>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</si>
  <si>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</si>
  <si>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</si>
  <si>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</si>
  <si>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</si>
  <si>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</si>
  <si>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</si>
  <si>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</si>
  <si>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</si>
  <si>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</si>
  <si>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</si>
  <si>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</si>
  <si>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</si>
  <si>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</si>
  <si>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</si>
  <si>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</si>
  <si>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</si>
  <si>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</si>
  <si>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</si>
  <si>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</si>
  <si>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</si>
  <si>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</si>
  <si>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</si>
  <si>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</si>
  <si>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</si>
  <si>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</si>
  <si>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</si>
  <si>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</si>
  <si>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</si>
  <si>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</si>
  <si>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</si>
  <si>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</si>
  <si>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</si>
  <si>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</si>
  <si>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</si>
  <si>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</si>
  <si>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</si>
  <si>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</si>
  <si>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</si>
  <si>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</si>
  <si>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</si>
  <si>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</si>
  <si>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</si>
  <si>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</si>
  <si>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</si>
  <si>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</si>
  <si>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</si>
  <si>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</si>
  <si>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</si>
  <si>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</si>
  <si>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</si>
  <si>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</si>
  <si>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</si>
  <si>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</si>
  <si>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</si>
  <si>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</si>
  <si>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</si>
  <si>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</si>
  <si>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</si>
  <si>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</si>
  <si>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</si>
  <si>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</si>
  <si>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</si>
  <si>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</si>
  <si>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</si>
  <si>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</si>
  <si>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</si>
  <si>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</si>
  <si>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</si>
  <si>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</si>
  <si>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</si>
  <si>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</si>
  <si>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</si>
  <si>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</si>
  <si>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</si>
  <si>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</si>
  <si>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</si>
  <si>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</si>
  <si>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</si>
  <si>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</si>
  <si>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</si>
  <si>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</si>
  <si>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</si>
  <si>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</si>
  <si>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</si>
  <si>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</si>
  <si>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</si>
  <si>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</si>
  <si>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</si>
  <si>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</si>
  <si>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</si>
  <si>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</si>
  <si>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</si>
  <si>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</si>
  <si>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</si>
  <si>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</si>
  <si>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</si>
  <si>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</si>
  <si>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</si>
  <si>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</si>
  <si>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</si>
  <si>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</si>
  <si>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</si>
  <si>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</si>
  <si>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</si>
  <si>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</si>
  <si>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</si>
  <si>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</si>
  <si>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</si>
  <si>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</si>
  <si>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</si>
  <si>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</si>
  <si>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</si>
  <si>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</si>
  <si>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</si>
  <si>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</si>
  <si>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</si>
  <si>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</si>
  <si>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</si>
  <si>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</si>
  <si>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</si>
  <si>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</si>
  <si>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</si>
  <si>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</si>
  <si>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</si>
  <si>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</si>
  <si>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</si>
  <si>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</si>
  <si>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</si>
  <si>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</si>
  <si>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</si>
  <si>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</si>
  <si>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</si>
  <si>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</si>
  <si>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</si>
  <si>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</si>
  <si>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</si>
  <si>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</si>
  <si>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</si>
  <si>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</si>
  <si>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</si>
  <si>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</si>
  <si>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</si>
  <si>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</si>
  <si>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</si>
  <si>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</si>
  <si>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</si>
  <si>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</si>
  <si>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</si>
  <si>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</si>
  <si>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</si>
  <si>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</si>
  <si>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</si>
  <si>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</si>
  <si>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</si>
  <si>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</si>
  <si>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</si>
  <si>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</si>
  <si>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</si>
  <si>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</si>
  <si>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</si>
  <si>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</si>
  <si>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</si>
  <si>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</si>
  <si>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</si>
  <si>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</si>
  <si>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</si>
  <si>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</si>
  <si>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</si>
  <si>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</si>
  <si>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</si>
  <si>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</si>
  <si>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</si>
  <si>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</si>
  <si>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</si>
  <si>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</si>
  <si>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</si>
  <si>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</si>
  <si>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</si>
  <si>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</si>
  <si>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</si>
  <si>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</si>
  <si>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</si>
  <si>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</si>
  <si>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</si>
  <si>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</si>
  <si>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</si>
  <si>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</si>
  <si>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</si>
  <si>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</si>
  <si>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</si>
  <si>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</si>
  <si>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</si>
  <si>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</si>
  <si>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</si>
  <si>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</si>
  <si>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</si>
  <si>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</si>
  <si>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</si>
  <si>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</si>
  <si>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</si>
  <si>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</si>
  <si>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</si>
  <si>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</si>
  <si>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</si>
  <si>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</si>
  <si>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</si>
  <si>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</si>
  <si>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</si>
  <si>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</si>
  <si>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</si>
  <si>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</si>
  <si>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</si>
  <si>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</si>
  <si>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</si>
  <si>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</si>
  <si>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</si>
  <si>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</si>
  <si>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</si>
  <si>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</si>
  <si>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</si>
  <si>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</si>
  <si>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</si>
  <si>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</si>
  <si>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</si>
  <si>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</si>
  <si>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</si>
  <si>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</si>
  <si>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</si>
  <si>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</si>
  <si>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</si>
  <si>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</si>
  <si>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</si>
  <si>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</si>
  <si>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</si>
  <si>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</si>
  <si>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</si>
  <si>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</si>
  <si>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</si>
  <si>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</si>
  <si>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</si>
  <si>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</si>
  <si>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</si>
  <si>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</si>
  <si>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</si>
  <si>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</si>
  <si>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</si>
  <si>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</si>
  <si>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</si>
  <si>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</si>
  <si>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</si>
  <si>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</si>
  <si>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</si>
  <si>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</si>
  <si>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</si>
  <si>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</si>
  <si>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</si>
  <si>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</si>
  <si>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</si>
  <si>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</si>
  <si>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</si>
  <si>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</si>
  <si>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</si>
  <si>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</si>
  <si>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</si>
  <si>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</si>
  <si>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</si>
  <si>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</si>
  <si>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</si>
  <si>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</si>
  <si>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</si>
  <si>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</si>
  <si>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</si>
  <si>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</si>
  <si>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</si>
  <si>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</si>
  <si>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</si>
  <si>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</si>
  <si>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</si>
  <si>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</si>
  <si>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</si>
  <si>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</si>
  <si>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</si>
  <si>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</si>
  <si>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</si>
  <si>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</si>
  <si>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</si>
  <si>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</si>
  <si>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</si>
  <si>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</si>
  <si>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</si>
  <si>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</si>
  <si>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</si>
  <si>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</si>
  <si>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</si>
  <si>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</si>
  <si>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</si>
  <si>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</si>
  <si>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</si>
  <si>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</si>
  <si>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</si>
  <si>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</si>
  <si>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</si>
  <si>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</si>
  <si>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</si>
  <si>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</si>
  <si>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</si>
  <si>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</si>
  <si>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</si>
  <si>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</si>
  <si>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</si>
  <si>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</si>
  <si>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</si>
  <si>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</si>
  <si>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</si>
  <si>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</si>
  <si>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</si>
  <si>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</si>
  <si>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</si>
  <si>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</si>
  <si>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</si>
  <si>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</si>
  <si>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</si>
  <si>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</si>
  <si>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</si>
  <si>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</si>
  <si>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</si>
  <si>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</si>
  <si>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</si>
  <si>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</si>
  <si>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</si>
  <si>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</si>
  <si>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</si>
  <si>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</si>
  <si>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</si>
  <si>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</si>
  <si>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</si>
  <si>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</si>
  <si>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</si>
  <si>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</si>
  <si>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</si>
  <si>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</si>
  <si>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</si>
  <si>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</si>
  <si>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</si>
  <si>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</si>
  <si>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</si>
  <si>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</si>
  <si>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</si>
  <si>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</si>
  <si>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</si>
  <si>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</si>
  <si>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</si>
  <si>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</si>
  <si>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</si>
  <si>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</si>
  <si>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</si>
  <si>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</si>
  <si>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</si>
  <si>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</si>
  <si>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</si>
  <si>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</si>
  <si>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</si>
  <si>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</si>
  <si>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</si>
  <si>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</si>
  <si>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</si>
  <si>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</si>
  <si>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</si>
  <si>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</si>
  <si>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</si>
  <si>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</si>
  <si>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</si>
  <si>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</si>
  <si>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</si>
  <si>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</si>
  <si>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</si>
  <si>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</si>
  <si>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</si>
  <si>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</si>
  <si>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</si>
  <si>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</si>
  <si>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</si>
  <si>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</si>
  <si>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</si>
  <si>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</si>
  <si>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</si>
  <si>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</si>
  <si>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</si>
  <si>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</si>
  <si>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</si>
  <si>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</si>
  <si>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</si>
  <si>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</si>
  <si>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</si>
  <si>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</si>
  <si>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</si>
  <si>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</si>
  <si>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</si>
  <si>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</si>
  <si>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</si>
  <si>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</si>
  <si>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</si>
  <si>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</si>
  <si>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</si>
  <si>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</si>
  <si>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</si>
  <si>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</si>
  <si>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</si>
  <si>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</si>
  <si>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</si>
  <si>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</si>
  <si>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</si>
  <si>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</si>
  <si>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</si>
  <si>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</si>
  <si>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</si>
  <si>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</si>
  <si>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</si>
  <si>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</si>
  <si>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</si>
  <si>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</si>
  <si>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</si>
  <si>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</si>
  <si>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</si>
  <si>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</si>
  <si>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</si>
  <si>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</si>
  <si>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</si>
  <si>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</si>
  <si>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</si>
  <si>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</si>
  <si>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</si>
  <si>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</si>
  <si>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</si>
  <si>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</si>
  <si>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</si>
  <si>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</si>
  <si>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</si>
  <si>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</si>
  <si>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</si>
  <si>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</si>
  <si>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</si>
  <si>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</si>
  <si>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</si>
  <si>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</si>
  <si>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</si>
  <si>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</si>
  <si>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</si>
  <si>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</si>
  <si>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</si>
  <si>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</si>
  <si>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</si>
  <si>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</si>
  <si>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</si>
  <si>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</si>
  <si>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</si>
  <si>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</si>
  <si>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</si>
  <si>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</si>
  <si>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</si>
  <si>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</si>
  <si>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</si>
  <si>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</si>
  <si>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</si>
  <si>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</si>
  <si>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</si>
  <si>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</si>
  <si>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</si>
  <si>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</si>
  <si>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</si>
  <si>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</si>
  <si>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</si>
  <si>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</si>
  <si>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</si>
  <si>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</si>
  <si>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</si>
  <si>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</si>
  <si>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</si>
  <si>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</si>
  <si>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</si>
  <si>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</si>
  <si>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</si>
  <si>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</si>
  <si>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</si>
  <si>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</si>
  <si>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</si>
  <si>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</si>
  <si>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</si>
  <si>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</si>
  <si>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</si>
  <si>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</si>
  <si>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</si>
  <si>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</si>
  <si>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</si>
  <si>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</si>
  <si>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</si>
  <si>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</si>
  <si>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</si>
  <si>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</si>
  <si>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</si>
  <si>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</si>
  <si>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</si>
  <si>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</si>
  <si>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</si>
  <si>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</si>
  <si>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</si>
  <si>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</si>
  <si>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</si>
  <si>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</si>
  <si>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</si>
  <si>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</si>
  <si>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</si>
  <si>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</si>
  <si>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</si>
  <si>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</si>
  <si>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</si>
  <si>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</si>
  <si>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</si>
  <si>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</si>
  <si>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</si>
  <si>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</si>
  <si>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</si>
  <si>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</si>
  <si>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</si>
  <si>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</si>
  <si>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</si>
  <si>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</si>
  <si>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</si>
  <si>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</si>
  <si>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</si>
  <si>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</si>
  <si>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</si>
  <si>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</si>
  <si>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</si>
  <si>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</si>
  <si>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</si>
  <si>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</si>
  <si>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</si>
  <si>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</si>
  <si>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</si>
  <si>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</si>
  <si>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</si>
  <si>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</si>
  <si>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</si>
  <si>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</si>
  <si>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</si>
  <si>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</si>
  <si>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</si>
  <si>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</si>
  <si>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</si>
  <si>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</si>
  <si>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</si>
  <si>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</si>
  <si>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</si>
  <si>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</si>
  <si>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</si>
  <si>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</si>
  <si>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</si>
  <si>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</si>
  <si>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</si>
  <si>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</si>
  <si>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</si>
  <si>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</si>
  <si>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</si>
  <si>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</si>
  <si>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</si>
  <si>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</si>
  <si>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</si>
  <si>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</si>
  <si>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</si>
  <si>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</si>
  <si>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</si>
  <si>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</si>
  <si>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</si>
  <si>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</si>
  <si>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</si>
  <si>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</si>
  <si>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</si>
  <si>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</si>
  <si>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</si>
  <si>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</si>
  <si>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</si>
  <si>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</si>
  <si>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</si>
  <si>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</si>
  <si>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</si>
  <si>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</si>
  <si>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</si>
  <si>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</si>
  <si>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</si>
  <si>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</si>
  <si>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</si>
  <si>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</si>
  <si>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</si>
  <si>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</si>
  <si>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</si>
  <si>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</si>
  <si>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</si>
  <si>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</si>
  <si>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</si>
  <si>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</si>
  <si>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</si>
  <si>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</si>
  <si>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</si>
  <si>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</si>
  <si>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</si>
  <si>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</si>
  <si>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</si>
  <si>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</si>
  <si>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</si>
  <si>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</si>
  <si>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</si>
  <si>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</si>
  <si>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</si>
  <si>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</si>
  <si>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</si>
  <si>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</si>
  <si>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</si>
  <si>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</si>
  <si>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</si>
  <si>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</si>
  <si>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</si>
  <si>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</si>
  <si>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</si>
  <si>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</si>
  <si>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</si>
  <si>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</si>
  <si>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</si>
  <si>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</si>
  <si>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</si>
  <si>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</si>
  <si>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</si>
  <si>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</si>
  <si>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</si>
  <si>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</si>
  <si>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</si>
  <si>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</si>
  <si>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</si>
  <si>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</si>
  <si>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</si>
  <si>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</si>
  <si>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</si>
  <si>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</si>
  <si>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</si>
  <si>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</si>
  <si>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</si>
  <si>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</si>
  <si>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</si>
  <si>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</si>
  <si>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</si>
  <si>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</si>
  <si>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</si>
  <si>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</si>
  <si>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</si>
  <si>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</si>
  <si>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</si>
  <si>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</si>
  <si>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</si>
  <si>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</si>
  <si>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</si>
  <si>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</si>
  <si>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</si>
  <si>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</si>
  <si>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</si>
  <si>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</si>
  <si>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</si>
  <si>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</si>
  <si>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</si>
  <si>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</si>
  <si>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</si>
  <si>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</si>
  <si>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</si>
  <si>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</si>
  <si>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</si>
  <si>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</si>
  <si>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</si>
  <si>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</si>
  <si>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</si>
  <si>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</si>
  <si>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</si>
  <si>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</si>
  <si>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</si>
  <si>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</si>
  <si>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</si>
  <si>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</si>
  <si>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</si>
  <si>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</si>
  <si>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</si>
  <si>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</si>
  <si>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</si>
  <si>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</si>
  <si>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</si>
  <si>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</si>
  <si>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</si>
  <si>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</si>
  <si>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</si>
  <si>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</si>
  <si>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</si>
  <si>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</si>
  <si>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</si>
  <si>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</si>
  <si>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</si>
  <si>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</si>
  <si>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</si>
  <si>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</si>
  <si>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</si>
  <si>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</si>
  <si>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</si>
  <si>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</si>
  <si>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</si>
  <si>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</si>
  <si>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</si>
  <si>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</si>
  <si>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</si>
  <si>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</si>
  <si>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</si>
  <si>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</si>
  <si>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</si>
  <si>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</si>
  <si>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</si>
  <si>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</si>
  <si>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</si>
  <si>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</si>
  <si>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</si>
  <si>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</si>
  <si>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</si>
  <si>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</si>
  <si>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</si>
  <si>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</si>
  <si>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</si>
  <si>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</si>
  <si>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</si>
  <si>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</si>
  <si>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</si>
  <si>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</si>
  <si>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</si>
  <si>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</si>
  <si>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</si>
  <si>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</si>
  <si>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</si>
  <si>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</si>
  <si>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</si>
  <si>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</si>
  <si>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</si>
  <si>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</si>
  <si>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</si>
  <si>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</si>
  <si>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</si>
  <si>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</si>
  <si>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</si>
  <si>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</si>
  <si>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</si>
  <si>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</si>
  <si>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</si>
  <si>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</si>
  <si>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</si>
  <si>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</si>
  <si>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</si>
  <si>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</si>
  <si>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</si>
  <si>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</si>
  <si>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</si>
  <si>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</si>
  <si>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</si>
  <si>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</si>
  <si>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</si>
  <si>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</si>
  <si>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</si>
  <si>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</si>
  <si>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</si>
  <si>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</si>
  <si>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</si>
  <si>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</si>
  <si>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</si>
  <si>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</si>
  <si>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</si>
  <si>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</si>
  <si>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</si>
  <si>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</si>
  <si>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</si>
  <si>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</si>
  <si>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</si>
  <si>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</si>
  <si>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</si>
  <si>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</si>
  <si>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</si>
  <si>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</si>
  <si>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</si>
  <si>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</si>
  <si>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</si>
  <si>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</si>
  <si>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</si>
  <si>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</si>
  <si>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</si>
  <si>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</si>
  <si>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</si>
  <si>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</si>
  <si>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</si>
  <si>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</si>
  <si>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</si>
  <si>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</si>
  <si>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</si>
  <si>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</si>
  <si>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</si>
  <si>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</si>
  <si>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</si>
  <si>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</si>
  <si>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</si>
  <si>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</si>
  <si>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</si>
  <si>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</si>
  <si>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</si>
  <si>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</si>
  <si>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</si>
  <si>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</si>
  <si>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</si>
  <si>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</si>
  <si>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</si>
  <si>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</si>
  <si>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</si>
  <si>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</si>
  <si>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</si>
  <si>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</si>
  <si>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</si>
  <si>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</si>
  <si>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</si>
  <si>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</si>
  <si>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</si>
  <si>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</si>
  <si>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</si>
  <si>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</si>
  <si>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</si>
  <si>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</si>
  <si>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</si>
  <si>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</si>
  <si>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</si>
  <si>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</si>
  <si>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</si>
  <si>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</si>
  <si>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</si>
  <si>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</si>
  <si>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</si>
  <si>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</si>
  <si>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</si>
  <si>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</si>
  <si>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</si>
  <si>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</si>
  <si>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</si>
  <si>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</si>
  <si>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</si>
  <si>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</si>
  <si>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</si>
  <si>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</si>
  <si>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</si>
  <si>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</si>
  <si>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</si>
  <si>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</si>
  <si>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</si>
  <si>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</si>
  <si>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</si>
  <si>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</si>
  <si>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</si>
  <si>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</si>
  <si>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</si>
  <si>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</si>
  <si>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</si>
  <si>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</si>
  <si>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</si>
  <si>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</si>
  <si>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</si>
  <si>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</si>
  <si>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</si>
  <si>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</si>
  <si>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</si>
  <si>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</si>
  <si>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</si>
  <si>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</si>
  <si>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</si>
  <si>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</si>
  <si>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</si>
  <si>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</si>
  <si>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</si>
  <si>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</si>
  <si>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</si>
  <si>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</si>
  <si>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</si>
  <si>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</si>
  <si>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</si>
  <si>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</si>
  <si>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</si>
  <si>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</si>
  <si>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</si>
  <si>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</si>
  <si>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</si>
  <si>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</si>
  <si>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</si>
  <si>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</si>
  <si>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</si>
  <si>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</si>
  <si>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</si>
  <si>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</si>
  <si>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</si>
  <si>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</si>
  <si>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</si>
  <si>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</si>
  <si>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</si>
  <si>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</si>
  <si>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</si>
  <si>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</si>
  <si>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</si>
  <si>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</si>
  <si>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</si>
  <si>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</si>
  <si>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</si>
  <si>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</si>
  <si>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</si>
  <si>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</si>
  <si>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</si>
  <si>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</si>
  <si>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</si>
  <si>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</si>
  <si>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</si>
  <si>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</si>
  <si>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</si>
  <si>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</si>
  <si>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</si>
  <si>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</si>
  <si>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</si>
  <si>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</si>
  <si>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</si>
  <si>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</si>
  <si>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</si>
  <si>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</si>
  <si>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</si>
  <si>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</si>
  <si>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</si>
  <si>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</si>
  <si>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</si>
  <si>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</si>
  <si>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</si>
  <si>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</si>
  <si>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</si>
  <si>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</si>
  <si>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</si>
  <si>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</si>
  <si>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</si>
  <si>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</si>
  <si>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</si>
  <si>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</si>
  <si>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</si>
  <si>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</si>
  <si>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</si>
  <si>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</si>
  <si>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</si>
  <si>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</si>
  <si>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</si>
  <si>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</si>
  <si>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</si>
  <si>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</si>
  <si>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</si>
  <si>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</si>
  <si>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</si>
  <si>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</si>
  <si>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</si>
  <si>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</si>
  <si>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</si>
  <si>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</si>
  <si>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</si>
  <si>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</si>
  <si>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</si>
  <si>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</si>
  <si>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</si>
  <si>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</si>
  <si>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</si>
  <si>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</si>
  <si>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</si>
  <si>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</si>
  <si>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</si>
  <si>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</si>
  <si>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</si>
  <si>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</si>
  <si>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</si>
  <si>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</si>
  <si>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</si>
  <si>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</si>
  <si>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</si>
  <si>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</si>
  <si>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</si>
  <si>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</si>
  <si>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</si>
  <si>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</si>
  <si>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</si>
  <si>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</si>
  <si>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</si>
  <si>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</si>
  <si>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</si>
  <si>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</si>
  <si>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</si>
  <si>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</si>
  <si>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</si>
  <si>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</si>
  <si>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</si>
  <si>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</si>
  <si>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</si>
  <si>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</si>
  <si>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</si>
  <si>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</si>
  <si>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</si>
  <si>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</si>
  <si>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</si>
  <si>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</si>
  <si>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</si>
  <si>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</si>
  <si>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</si>
  <si>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</si>
  <si>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</si>
  <si>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</si>
  <si>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</si>
  <si>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</si>
  <si>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</si>
  <si>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</si>
  <si>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</si>
  <si>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</si>
  <si>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</si>
  <si>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</si>
  <si>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</si>
  <si>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</si>
  <si>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</si>
  <si>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</si>
  <si>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</si>
  <si>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</si>
  <si>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</si>
  <si>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</si>
  <si>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</si>
  <si>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</si>
  <si>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</si>
  <si>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</si>
  <si>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</si>
  <si>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</si>
  <si>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</si>
  <si>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</si>
  <si>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</si>
  <si>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</si>
  <si>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</si>
  <si>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</si>
  <si>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</si>
  <si>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</si>
  <si>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</si>
  <si>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</si>
  <si>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</si>
  <si>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</si>
  <si>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</si>
  <si>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</si>
  <si>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</si>
  <si>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</si>
  <si>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</si>
  <si>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</si>
  <si>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</si>
  <si>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</si>
  <si>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</si>
  <si>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</si>
  <si>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</si>
  <si>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</si>
  <si>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</si>
  <si>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</si>
  <si>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</si>
  <si>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</si>
  <si>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</si>
  <si>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</si>
  <si>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</si>
  <si>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</si>
  <si>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</si>
  <si>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</si>
  <si>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</si>
  <si>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</si>
  <si>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</si>
  <si>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</si>
  <si>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</si>
  <si>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</si>
  <si>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</si>
  <si>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</si>
  <si>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</si>
  <si>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</si>
  <si>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</si>
  <si>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</si>
  <si>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</si>
  <si>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</si>
  <si>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</si>
  <si>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</si>
  <si>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</si>
  <si>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</si>
  <si>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</si>
  <si>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</si>
  <si>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</si>
  <si>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</si>
  <si>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</si>
  <si>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</si>
  <si>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</si>
  <si>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</si>
  <si>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</si>
  <si>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</si>
  <si>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</si>
  <si>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</si>
  <si>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</si>
  <si>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</si>
  <si>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</si>
  <si>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</si>
  <si>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</si>
  <si>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</si>
  <si>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</si>
  <si>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</si>
  <si>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</si>
  <si>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</si>
  <si>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</si>
  <si>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</si>
  <si>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</si>
  <si>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</si>
  <si>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</si>
  <si>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</si>
  <si>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</si>
  <si>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</si>
  <si>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</si>
  <si>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</si>
  <si>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</si>
  <si>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</si>
  <si>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</si>
  <si>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</si>
  <si>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</si>
  <si>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</si>
  <si>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</si>
  <si>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</si>
  <si>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</si>
  <si>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</si>
  <si>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</si>
  <si>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</si>
  <si>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</si>
  <si>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</si>
  <si>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</si>
  <si>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</si>
  <si>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</si>
  <si>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</si>
  <si>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</si>
  <si>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</si>
  <si>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</si>
  <si>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</si>
  <si>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</si>
  <si>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</si>
  <si>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</si>
  <si>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</si>
  <si>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</si>
  <si>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</si>
  <si>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</si>
  <si>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</si>
  <si>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</si>
  <si>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</si>
  <si>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</si>
  <si>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</si>
  <si>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</si>
  <si>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</si>
  <si>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</si>
  <si>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</si>
  <si>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</si>
  <si>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</si>
  <si>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</si>
  <si>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</si>
  <si>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</si>
  <si>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</si>
  <si>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</si>
  <si>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</si>
  <si>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</si>
  <si>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</si>
  <si>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</si>
  <si>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</si>
  <si>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</si>
  <si>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</si>
  <si>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</si>
  <si>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</si>
  <si>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</si>
  <si>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</si>
  <si>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</si>
  <si>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</si>
  <si>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</si>
  <si>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</si>
  <si>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</si>
  <si>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</si>
  <si>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</si>
  <si>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</si>
  <si>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</si>
  <si>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</si>
  <si>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</si>
  <si>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</si>
  <si>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</si>
  <si>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</si>
  <si>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</si>
  <si>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</si>
  <si>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</si>
  <si>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</si>
  <si>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</si>
  <si>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</si>
  <si>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</si>
  <si>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</si>
  <si>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</si>
  <si>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</si>
  <si>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</si>
  <si>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</si>
  <si>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</si>
  <si>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</si>
  <si>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</si>
  <si>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</si>
  <si>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</si>
  <si>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</si>
  <si>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</si>
  <si>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</si>
  <si>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</si>
  <si>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</si>
  <si>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</si>
  <si>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</si>
  <si>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</si>
  <si>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</si>
  <si>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</si>
  <si>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</si>
  <si>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</si>
  <si>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</si>
  <si>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</si>
  <si>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</si>
  <si>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</si>
  <si>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</si>
  <si>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</si>
  <si>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</si>
  <si>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</si>
  <si>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</si>
  <si>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</si>
  <si>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</si>
  <si>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</si>
  <si>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</si>
  <si>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</si>
  <si>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</si>
  <si>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</si>
  <si>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</si>
  <si>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</si>
  <si>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</si>
  <si>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</si>
  <si>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</si>
  <si>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</si>
  <si>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</si>
  <si>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</si>
  <si>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</si>
  <si>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</si>
  <si>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</si>
  <si>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</si>
  <si>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</si>
  <si>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</si>
  <si>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</si>
  <si>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</si>
  <si>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</si>
  <si>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</si>
  <si>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</si>
  <si>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</si>
  <si>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</si>
  <si>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</si>
  <si>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</si>
  <si>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</si>
  <si>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</si>
  <si>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</si>
  <si>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</si>
  <si>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</si>
  <si>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</si>
  <si>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</si>
  <si>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</si>
  <si>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</si>
  <si>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</si>
  <si>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</si>
  <si>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</si>
  <si>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</si>
  <si>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</si>
  <si>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</si>
  <si>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</si>
  <si>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</si>
  <si>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</si>
  <si>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</si>
  <si>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</si>
  <si>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</si>
  <si>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</si>
  <si>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</si>
  <si>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</si>
  <si>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</si>
  <si>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</si>
  <si>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</si>
  <si>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</si>
  <si>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</si>
  <si>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</si>
  <si>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</si>
  <si>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</si>
  <si>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</si>
  <si>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</si>
  <si>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</si>
  <si>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</si>
  <si>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</si>
  <si>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</si>
  <si>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</si>
  <si>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</si>
  <si>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</si>
  <si>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</si>
  <si>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</si>
  <si>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</si>
  <si>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</si>
  <si>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</si>
  <si>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</si>
  <si>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</si>
  <si>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</si>
  <si>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</si>
  <si>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</si>
  <si>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</si>
  <si>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</si>
  <si>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</si>
  <si>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</si>
  <si>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</si>
  <si>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</si>
  <si>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</si>
  <si>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</si>
  <si>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</si>
  <si>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</si>
  <si>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</si>
  <si>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</si>
  <si>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</si>
  <si>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</si>
  <si>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</si>
  <si>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</si>
  <si>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</si>
  <si>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</si>
  <si>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</si>
  <si>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</si>
  <si>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</si>
  <si>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</si>
  <si>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</si>
  <si>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</si>
  <si>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</si>
  <si>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</si>
  <si>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</si>
  <si>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</si>
  <si>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</si>
  <si>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</si>
  <si>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</si>
  <si>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</si>
  <si>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</si>
  <si>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</si>
  <si>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</si>
  <si>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</si>
  <si>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</si>
  <si>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</si>
  <si>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</si>
  <si>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</si>
  <si>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</si>
  <si>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</si>
  <si>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</si>
  <si>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</si>
  <si>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</si>
  <si>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</si>
  <si>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</si>
  <si>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</si>
  <si>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</si>
  <si>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</si>
  <si>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</si>
  <si>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</si>
  <si>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</si>
  <si>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</si>
  <si>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</si>
  <si>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</si>
  <si>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</si>
  <si>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</si>
  <si>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</si>
  <si>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</si>
  <si>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</si>
  <si>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</si>
  <si>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</si>
  <si>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</si>
  <si>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</si>
  <si>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</si>
  <si>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</si>
  <si>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</si>
  <si>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</si>
  <si>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</si>
  <si>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</si>
  <si>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</si>
  <si>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</si>
  <si>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</si>
  <si>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</si>
  <si>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</si>
  <si>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</si>
  <si>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</si>
  <si>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</si>
  <si>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</si>
  <si>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</si>
  <si>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</si>
  <si>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</si>
  <si>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</si>
  <si>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</si>
  <si>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</si>
  <si>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</si>
  <si>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</si>
  <si>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</si>
  <si>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</si>
  <si>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</si>
  <si>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</si>
  <si>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</si>
  <si>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</si>
  <si>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</si>
  <si>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</si>
  <si>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</si>
  <si>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</si>
  <si>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</si>
  <si>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</si>
  <si>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</si>
  <si>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</si>
  <si>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</si>
  <si>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</si>
  <si>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</si>
  <si>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</si>
  <si>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</si>
  <si>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</si>
  <si>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</si>
  <si>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</si>
  <si>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</si>
  <si>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</si>
  <si>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</si>
  <si>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</si>
  <si>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</si>
  <si>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</si>
  <si>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</si>
  <si>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</si>
  <si>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</si>
  <si>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</si>
  <si>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</si>
  <si>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</si>
  <si>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</si>
  <si>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</si>
  <si>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</si>
  <si>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</si>
  <si>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</si>
  <si>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</si>
  <si>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</si>
  <si>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</si>
  <si>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</si>
  <si>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</si>
  <si>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</si>
  <si>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</si>
  <si>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</si>
  <si>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</si>
  <si>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</si>
  <si>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</si>
  <si>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</si>
  <si>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</si>
  <si>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</si>
  <si>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</si>
  <si>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</si>
  <si>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</si>
  <si>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</si>
  <si>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</si>
  <si>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</si>
  <si>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</si>
  <si>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</si>
  <si>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</si>
  <si>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</si>
  <si>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</si>
  <si>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</si>
  <si>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</si>
  <si>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</si>
  <si>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</si>
  <si>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</si>
  <si>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</si>
  <si>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</si>
  <si>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</si>
  <si>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</si>
  <si>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</si>
  <si>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</si>
  <si>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</si>
  <si>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</si>
  <si>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</si>
  <si>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</si>
  <si>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</si>
  <si>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</si>
  <si>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</si>
  <si>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</si>
  <si>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</si>
  <si>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</si>
  <si>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</si>
  <si>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</si>
  <si>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</si>
  <si>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</si>
  <si>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</si>
  <si>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</si>
  <si>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</si>
  <si>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</si>
  <si>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</si>
  <si>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</si>
  <si>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</si>
  <si>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</si>
  <si>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</si>
  <si>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</si>
  <si>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</si>
  <si>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</si>
  <si>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</si>
  <si>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</si>
  <si>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</si>
  <si>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</si>
  <si>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</si>
  <si>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</si>
  <si>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</si>
  <si>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</si>
  <si>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</si>
  <si>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</si>
  <si>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</si>
  <si>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</si>
  <si>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</si>
  <si>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</si>
  <si>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</si>
  <si>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</si>
  <si>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</si>
  <si>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</si>
  <si>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</si>
  <si>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</si>
  <si>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</si>
  <si>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</si>
  <si>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</si>
  <si>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</si>
  <si>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</si>
  <si>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</si>
  <si>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</si>
  <si>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</si>
  <si>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</si>
  <si>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</si>
  <si>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</si>
  <si>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</si>
  <si>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</si>
  <si>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</si>
  <si>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</si>
  <si>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</si>
  <si>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</si>
  <si>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</si>
  <si>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</si>
  <si>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</si>
  <si>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</si>
  <si>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</si>
  <si>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</si>
  <si>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</si>
  <si>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</si>
  <si>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</si>
  <si>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</si>
  <si>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</si>
  <si>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</si>
  <si>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</si>
  <si>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</si>
  <si>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</si>
  <si>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</si>
  <si>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</si>
  <si>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</si>
  <si>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</si>
  <si>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</si>
  <si>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</si>
  <si>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</si>
  <si>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</si>
  <si>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</si>
  <si>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</si>
  <si>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</si>
  <si>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</si>
  <si>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</si>
  <si>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</si>
  <si>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</si>
  <si>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</si>
  <si>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</si>
  <si>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</si>
  <si>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</si>
  <si>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</si>
  <si>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</si>
  <si>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</si>
  <si>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</si>
  <si>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</si>
  <si>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</si>
  <si>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</si>
  <si>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</si>
  <si>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</si>
  <si>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</si>
  <si>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</si>
  <si>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</si>
  <si>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</si>
  <si>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</si>
  <si>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</si>
  <si>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</si>
  <si>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</si>
  <si>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</si>
  <si>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</si>
  <si>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</si>
  <si>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</si>
  <si>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</si>
  <si>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</si>
  <si>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</si>
  <si>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</si>
  <si>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</si>
  <si>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</si>
  <si>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</si>
  <si>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</si>
  <si>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</si>
  <si>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</si>
  <si>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</si>
  <si>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</si>
  <si>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</si>
  <si>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</si>
  <si>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</si>
  <si>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</si>
  <si>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</si>
  <si>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</si>
  <si>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</si>
  <si>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</si>
  <si>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</si>
  <si>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</si>
  <si>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</si>
  <si>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</si>
  <si>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</si>
  <si>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</si>
  <si>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</si>
  <si>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</si>
  <si>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</si>
  <si>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</si>
  <si>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</si>
  <si>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</si>
  <si>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</si>
  <si>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</si>
  <si>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</si>
  <si>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</si>
  <si>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</si>
  <si>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</si>
  <si>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</si>
  <si>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</si>
  <si>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</si>
  <si>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</si>
  <si>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</si>
  <si>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</si>
  <si>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</si>
  <si>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</si>
  <si>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</si>
  <si>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</si>
  <si>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</si>
  <si>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</si>
  <si>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</si>
  <si>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</si>
  <si>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</si>
  <si>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</si>
  <si>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</si>
  <si>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</si>
  <si>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</si>
  <si>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</si>
  <si>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</si>
  <si>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</si>
  <si>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</si>
  <si>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</si>
  <si>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</si>
  <si>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</si>
  <si>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</si>
  <si>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</si>
  <si>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</si>
  <si>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</si>
  <si>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</si>
  <si>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</si>
  <si>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</si>
  <si>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</si>
  <si>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</si>
  <si>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</si>
  <si>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</si>
  <si>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</si>
  <si>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</si>
  <si>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</si>
  <si>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</si>
  <si>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</si>
  <si>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</si>
  <si>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</si>
  <si>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</si>
  <si>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</si>
  <si>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</si>
  <si>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</si>
  <si>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</si>
  <si>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</si>
  <si>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</si>
  <si>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</si>
  <si>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</si>
  <si>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</si>
  <si>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</si>
  <si>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</si>
  <si>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</si>
  <si>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</si>
  <si>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</si>
  <si>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</si>
  <si>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</si>
  <si>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</si>
  <si>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</si>
  <si>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</si>
  <si>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</si>
  <si>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</si>
  <si>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</si>
  <si>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</si>
  <si>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</si>
  <si>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</si>
  <si>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</si>
  <si>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</si>
  <si>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</si>
  <si>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</si>
  <si>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</si>
  <si>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</si>
  <si>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</si>
  <si>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</si>
  <si>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</si>
  <si>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</si>
  <si>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</si>
  <si>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</si>
  <si>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</si>
  <si>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</si>
  <si>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</si>
  <si>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</si>
  <si>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</si>
  <si>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</si>
  <si>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</si>
  <si>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</si>
  <si>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</si>
  <si>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</si>
  <si>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</si>
  <si>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</si>
  <si>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</si>
  <si>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</si>
  <si>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</si>
  <si>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</si>
  <si>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</si>
  <si>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</si>
  <si>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</si>
  <si>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</si>
  <si>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</si>
  <si>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</si>
  <si>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</si>
  <si>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</si>
  <si>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</si>
  <si>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</si>
  <si>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</si>
  <si>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</si>
  <si>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</si>
  <si>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</si>
  <si>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</si>
  <si>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</si>
  <si>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</si>
  <si>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</si>
  <si>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</si>
  <si>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</si>
  <si>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</si>
  <si>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</si>
  <si>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</si>
  <si>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</si>
  <si>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</si>
  <si>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</si>
  <si>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</si>
  <si>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</si>
  <si>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</si>
  <si>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</si>
  <si>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</si>
  <si>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</si>
  <si>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</si>
  <si>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</si>
  <si>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</si>
  <si>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</si>
  <si>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</si>
  <si>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</si>
  <si>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</si>
  <si>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</si>
  <si>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</si>
  <si>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</si>
  <si>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</si>
  <si>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</si>
  <si>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</si>
  <si>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</si>
  <si>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</si>
  <si>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</si>
  <si>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</si>
  <si>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</si>
  <si>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</si>
  <si>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</si>
  <si>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</si>
  <si>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</si>
  <si>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</si>
  <si>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</si>
  <si>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</si>
  <si>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</si>
  <si>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</si>
  <si>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</si>
  <si>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</si>
  <si>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</si>
  <si>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</si>
  <si>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</si>
  <si>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</si>
  <si>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</si>
  <si>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</si>
  <si>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</si>
  <si>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</si>
  <si>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</si>
  <si>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</si>
  <si>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</si>
  <si>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</si>
  <si>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</si>
  <si>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</si>
  <si>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</si>
  <si>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</si>
  <si>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</si>
  <si>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</si>
  <si>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</si>
  <si>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</si>
  <si>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</si>
  <si>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</si>
  <si>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</si>
  <si>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</si>
  <si>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</si>
  <si>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</si>
  <si>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</si>
  <si>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</si>
  <si>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</si>
  <si>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</si>
  <si>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</si>
  <si>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</si>
  <si>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</si>
  <si>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</si>
  <si>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</si>
  <si>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</si>
  <si>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</si>
  <si>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</si>
  <si>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</si>
  <si>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</si>
  <si>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</si>
  <si>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</si>
  <si>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</si>
  <si>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</si>
  <si>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</si>
  <si>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</si>
  <si>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</si>
  <si>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</si>
  <si>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</si>
  <si>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</si>
  <si>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</si>
  <si>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</si>
  <si>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</si>
  <si>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</si>
  <si>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</si>
  <si>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</si>
  <si>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</si>
  <si>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</si>
  <si>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</si>
  <si>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</si>
  <si>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</si>
  <si>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</si>
  <si>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</si>
  <si>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</si>
  <si>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</si>
  <si>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</si>
  <si>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</si>
  <si>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</si>
  <si>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</si>
  <si>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</si>
  <si>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</si>
  <si>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</si>
  <si>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</si>
  <si>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</si>
  <si>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</si>
  <si>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</si>
  <si>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</si>
  <si>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</si>
  <si>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</si>
  <si>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</si>
  <si>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</si>
  <si>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</si>
  <si>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</si>
  <si>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</si>
  <si>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</si>
  <si>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</si>
  <si>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</si>
  <si>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</si>
  <si>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</si>
  <si>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</si>
  <si>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</si>
  <si>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</si>
  <si>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</si>
  <si>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</si>
  <si>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</si>
  <si>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</si>
  <si>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</si>
  <si>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</si>
  <si>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</si>
  <si>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</si>
  <si>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</si>
  <si>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</si>
  <si>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</si>
  <si>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</si>
  <si>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</si>
  <si>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</si>
  <si>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</si>
  <si>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</si>
  <si>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</si>
  <si>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</si>
  <si>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</si>
  <si>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</si>
  <si>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</si>
  <si>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</si>
  <si>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</si>
  <si>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</si>
  <si>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</si>
  <si>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</si>
  <si>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</si>
  <si>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</si>
  <si>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</si>
  <si>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</si>
  <si>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</si>
  <si>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</si>
  <si>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</si>
  <si>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</si>
  <si>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</si>
  <si>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</si>
  <si>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</si>
  <si>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</si>
  <si>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</si>
  <si>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</si>
  <si>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</si>
  <si>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</si>
  <si>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</si>
  <si>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</si>
  <si>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</si>
  <si>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</si>
  <si>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</si>
  <si>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</si>
  <si>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</si>
  <si>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</si>
  <si>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</si>
  <si>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</si>
  <si>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</si>
  <si>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</si>
  <si>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</si>
  <si>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</si>
  <si>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</si>
  <si>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</si>
  <si>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</si>
  <si>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</si>
  <si>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</si>
  <si>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</si>
  <si>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</si>
  <si>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</si>
  <si>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</si>
  <si>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</si>
  <si>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</si>
  <si>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</si>
  <si>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</si>
  <si>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</si>
  <si>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</si>
  <si>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</si>
  <si>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</si>
  <si>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</si>
  <si>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</si>
  <si>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</si>
  <si>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</si>
  <si>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</si>
  <si>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</si>
  <si>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</si>
  <si>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</si>
  <si>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</si>
  <si>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</si>
  <si>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</si>
  <si>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</si>
  <si>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</si>
  <si>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</si>
  <si>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</si>
  <si>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</si>
  <si>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</si>
  <si>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</si>
  <si>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</si>
  <si>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</si>
  <si>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</si>
  <si>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</si>
  <si>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</si>
  <si>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</si>
  <si>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</si>
  <si>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</si>
  <si>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</si>
  <si>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</si>
  <si>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</si>
  <si>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</si>
  <si>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</si>
  <si>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</si>
  <si>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</si>
  <si>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</si>
  <si>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</si>
  <si>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</si>
  <si>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</si>
  <si>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</si>
  <si>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</si>
  <si>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</si>
  <si>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</si>
  <si>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</si>
  <si>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</si>
  <si>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</si>
  <si>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</si>
  <si>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</si>
  <si>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</si>
  <si>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</si>
  <si>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</si>
  <si>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</si>
  <si>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</si>
  <si>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</si>
  <si>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</si>
  <si>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</si>
  <si>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</si>
  <si>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</si>
  <si>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</si>
  <si>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</si>
  <si>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</si>
  <si>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</si>
  <si>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</si>
  <si>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</si>
  <si>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</si>
  <si>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</si>
  <si>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</si>
  <si>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</si>
  <si>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</si>
  <si>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</si>
  <si>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</si>
  <si>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</si>
  <si>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</si>
  <si>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</si>
  <si>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</si>
  <si>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</si>
  <si>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</si>
  <si>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</si>
  <si>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</si>
  <si>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</si>
  <si>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</si>
  <si>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</si>
  <si>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</si>
  <si>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</si>
  <si>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</si>
  <si>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</si>
  <si>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</si>
  <si>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</si>
  <si>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</si>
  <si>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</si>
  <si>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</si>
  <si>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</si>
  <si>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</si>
  <si>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</si>
  <si>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</si>
  <si>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</si>
  <si>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</si>
  <si>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</si>
  <si>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</si>
  <si>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</si>
  <si>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</si>
  <si>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</si>
  <si>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</si>
  <si>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</si>
  <si>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</si>
  <si>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</si>
  <si>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</si>
  <si>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</si>
  <si>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</si>
  <si>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</si>
  <si>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</si>
  <si>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</si>
  <si>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</si>
  <si>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</si>
  <si>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</si>
  <si>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</si>
  <si>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</si>
  <si>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</si>
  <si>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</si>
  <si>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</si>
  <si>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</si>
  <si>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</si>
  <si>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</si>
  <si>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</si>
  <si>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</si>
  <si>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</si>
  <si>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</si>
  <si>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</si>
  <si>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</si>
  <si>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</si>
  <si>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</si>
  <si>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</si>
  <si>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</si>
  <si>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</si>
  <si>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</si>
  <si>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</si>
  <si>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</si>
  <si>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</si>
  <si>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</si>
  <si>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</si>
  <si>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</si>
  <si>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</si>
  <si>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</si>
  <si>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</si>
  <si>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</si>
  <si>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</si>
  <si>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</si>
  <si>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</si>
  <si>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</si>
  <si>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</si>
  <si>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</si>
  <si>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</si>
  <si>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</si>
  <si>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</si>
  <si>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</si>
  <si>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</si>
  <si>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</si>
  <si>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</si>
  <si>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</si>
  <si>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</si>
  <si>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</si>
  <si>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</si>
  <si>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</si>
  <si>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</si>
  <si>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</si>
  <si>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</si>
  <si>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</si>
  <si>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</si>
  <si>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</si>
  <si>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</si>
  <si>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</si>
  <si>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</si>
  <si>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</si>
  <si>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</si>
  <si>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</si>
  <si>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</si>
  <si>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</si>
  <si>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</si>
  <si>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</si>
  <si>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</si>
  <si>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</si>
  <si>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</si>
  <si>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</si>
  <si>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</si>
  <si>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</si>
  <si>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</si>
  <si>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</si>
  <si>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</si>
  <si>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</si>
  <si>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</si>
  <si>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</si>
  <si>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</si>
  <si>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</si>
  <si>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</si>
  <si>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</si>
  <si>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</si>
  <si>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</si>
  <si>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</si>
  <si>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</si>
  <si>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</si>
  <si>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</si>
  <si>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</si>
  <si>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</si>
  <si>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</si>
  <si>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</si>
  <si>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</si>
  <si>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</si>
  <si>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</si>
  <si>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</si>
  <si>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</si>
  <si>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</si>
  <si>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</si>
  <si>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</si>
  <si>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</si>
  <si>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</si>
  <si>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</si>
  <si>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</si>
  <si>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</si>
  <si>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</si>
  <si>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</si>
  <si>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</si>
  <si>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</si>
  <si>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</si>
  <si>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</si>
  <si>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</si>
  <si>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</si>
  <si>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</si>
  <si>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</si>
  <si>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</si>
  <si>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</si>
  <si>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</si>
  <si>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</si>
  <si>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</si>
  <si>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</si>
  <si>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</si>
  <si>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</si>
  <si>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</si>
  <si>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</si>
  <si>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</si>
  <si>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</si>
  <si>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</si>
  <si>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</si>
  <si>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</si>
  <si>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</si>
  <si>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</si>
  <si>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</si>
  <si>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</si>
  <si>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</si>
  <si>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</si>
  <si>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</si>
  <si>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</si>
  <si>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</si>
  <si>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</si>
  <si>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</si>
  <si>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</si>
  <si>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</si>
  <si>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</si>
  <si>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</si>
  <si>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</si>
  <si>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</si>
  <si>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</si>
  <si>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</si>
  <si>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</si>
  <si>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</si>
  <si>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</si>
  <si>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</si>
  <si>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</si>
  <si>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</si>
  <si>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</si>
  <si>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</si>
  <si>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</si>
  <si>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</si>
  <si>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</si>
  <si>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</si>
  <si>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</si>
  <si>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</si>
  <si>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</si>
  <si>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</si>
  <si>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</si>
  <si>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</si>
  <si>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</si>
  <si>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</si>
  <si>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</si>
  <si>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</si>
  <si>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</si>
  <si>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</si>
  <si>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</si>
  <si>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</si>
  <si>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</si>
  <si>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</si>
  <si>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</si>
  <si>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</si>
  <si>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</si>
  <si>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</si>
  <si>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</si>
  <si>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</si>
  <si>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</si>
  <si>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</si>
  <si>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</si>
  <si>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</si>
  <si>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</si>
  <si>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</si>
  <si>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</si>
  <si>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</si>
  <si>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</si>
  <si>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</si>
  <si>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</si>
  <si>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</si>
  <si>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</si>
  <si>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</si>
  <si>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</si>
  <si>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</si>
  <si>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</si>
  <si>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</si>
  <si>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</si>
  <si>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</si>
  <si>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</si>
  <si>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</si>
  <si>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</si>
  <si>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</si>
  <si>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</si>
  <si>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</si>
  <si>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</si>
  <si>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</si>
  <si>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</si>
  <si>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</si>
  <si>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</si>
  <si>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</si>
  <si>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</si>
  <si>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</si>
  <si>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</si>
  <si>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</si>
  <si>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</si>
  <si>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</si>
  <si>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</si>
  <si>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</si>
  <si>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</si>
  <si>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</si>
  <si>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</si>
  <si>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</si>
  <si>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</si>
  <si>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</si>
  <si>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</si>
  <si>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</si>
  <si>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</si>
  <si>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</si>
  <si>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</si>
  <si>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</si>
  <si>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</si>
  <si>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</si>
  <si>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</si>
  <si>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</si>
  <si>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</si>
  <si>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</si>
  <si>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</si>
  <si>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</si>
  <si>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</si>
  <si>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</si>
  <si>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</si>
  <si>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</si>
  <si>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</si>
  <si>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</si>
  <si>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</si>
  <si>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</si>
  <si>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</si>
  <si>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</si>
  <si>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</si>
  <si>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</si>
  <si>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</si>
  <si>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</si>
  <si>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</si>
  <si>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</si>
  <si>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</si>
  <si>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</si>
  <si>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</si>
  <si>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</si>
  <si>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</si>
  <si>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</si>
  <si>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</si>
  <si>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</si>
  <si>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</si>
  <si>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</si>
  <si>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</si>
  <si>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</si>
  <si>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</si>
  <si>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</si>
  <si>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</si>
  <si>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</si>
  <si>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</si>
  <si>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</si>
  <si>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</si>
  <si>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</si>
  <si>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</si>
  <si>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</si>
  <si>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</si>
  <si>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</si>
  <si>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</si>
  <si>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</si>
  <si>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</si>
  <si>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</si>
  <si>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</si>
  <si>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</si>
  <si>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</si>
  <si>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</si>
  <si>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</si>
  <si>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</si>
  <si>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</si>
  <si>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</si>
  <si>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</si>
  <si>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</si>
  <si>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</si>
  <si>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</si>
  <si>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</si>
  <si>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</si>
  <si>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</si>
  <si>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</si>
  <si>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</si>
  <si>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</si>
  <si>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</si>
  <si>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</si>
  <si>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</si>
  <si>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</si>
  <si>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</si>
  <si>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</si>
  <si>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</si>
  <si>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</si>
  <si>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</si>
  <si>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</si>
  <si>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</si>
  <si>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</si>
  <si>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</si>
  <si>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</si>
  <si>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</si>
  <si>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</si>
  <si>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</si>
  <si>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</si>
  <si>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</si>
  <si>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</si>
  <si>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</si>
  <si>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</si>
  <si>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</si>
  <si>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</si>
  <si>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</si>
  <si>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</si>
  <si>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</si>
  <si>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</si>
  <si>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</si>
  <si>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</si>
  <si>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</si>
  <si>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</si>
  <si>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</si>
  <si>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</si>
  <si>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</si>
  <si>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</si>
  <si>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</si>
  <si>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</si>
  <si>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</si>
  <si>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</si>
  <si>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</si>
  <si>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</si>
  <si>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</si>
  <si>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</si>
  <si>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</si>
  <si>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</si>
  <si>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</si>
  <si>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</si>
  <si>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</si>
  <si>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</si>
  <si>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</si>
  <si>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</si>
  <si>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</si>
  <si>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</si>
  <si>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</si>
  <si>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</si>
  <si>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</si>
  <si>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</si>
  <si>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</si>
  <si>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</si>
  <si>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</si>
  <si>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</si>
  <si>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</si>
  <si>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</si>
  <si>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</si>
  <si>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</si>
  <si>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</si>
  <si>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</si>
  <si>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</si>
  <si>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</si>
  <si>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</si>
  <si>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</si>
  <si>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</si>
  <si>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</si>
  <si>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</si>
  <si>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</si>
  <si>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</si>
  <si>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</si>
  <si>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</si>
  <si>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</si>
  <si>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</si>
  <si>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</si>
  <si>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</si>
  <si>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</si>
  <si>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</si>
  <si>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</si>
  <si>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</si>
  <si>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</si>
  <si>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</si>
  <si>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</si>
  <si>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</si>
  <si>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</si>
  <si>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</si>
  <si>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</si>
  <si>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</si>
  <si>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</si>
  <si>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</si>
  <si>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</si>
  <si>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</si>
  <si>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</si>
  <si>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</si>
  <si>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</si>
  <si>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</si>
  <si>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</si>
  <si>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</si>
  <si>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</si>
  <si>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</si>
  <si>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</si>
  <si>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</si>
  <si>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</si>
  <si>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</si>
  <si>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</si>
  <si>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</si>
  <si>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</si>
  <si>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</si>
  <si>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</si>
  <si>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</si>
  <si>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</si>
  <si>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</si>
  <si>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</si>
  <si>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</si>
  <si>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</si>
  <si>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</si>
  <si>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</si>
  <si>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</si>
  <si>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</si>
  <si>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</si>
  <si>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</si>
  <si>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</si>
  <si>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</si>
  <si>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</si>
  <si>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</si>
  <si>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</si>
  <si>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</si>
  <si>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</si>
  <si>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</si>
  <si>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</si>
  <si>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</si>
  <si>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</si>
  <si>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</si>
  <si>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</si>
  <si>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</si>
  <si>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</si>
  <si>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</si>
  <si>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</si>
  <si>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</si>
  <si>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</si>
  <si>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</si>
  <si>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</si>
  <si>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</si>
  <si>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</si>
  <si>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</si>
  <si>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</si>
  <si>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</si>
  <si>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</si>
  <si>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</si>
  <si>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</si>
  <si>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</si>
  <si>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</si>
  <si>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</si>
  <si>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</si>
  <si>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</si>
  <si>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</si>
  <si>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</si>
  <si>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</si>
  <si>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</si>
  <si>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</si>
  <si>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</si>
  <si>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</si>
  <si>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</si>
  <si>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</si>
  <si>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</si>
  <si>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</si>
  <si>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</si>
  <si>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</si>
  <si>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</si>
  <si>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</si>
  <si>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</si>
  <si>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</si>
  <si>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</si>
  <si>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</si>
  <si>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</si>
  <si>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</si>
  <si>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</si>
  <si>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</si>
  <si>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</si>
  <si>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</si>
  <si>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</si>
  <si>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</si>
  <si>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</si>
  <si>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</si>
  <si>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</si>
  <si>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</si>
  <si>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</si>
  <si>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</si>
  <si>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</si>
  <si>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</si>
  <si>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</si>
  <si>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</si>
  <si>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</si>
  <si>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</si>
  <si>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</si>
  <si>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</si>
  <si>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</si>
  <si>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</si>
  <si>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</si>
  <si>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</si>
  <si>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</si>
  <si>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</si>
  <si>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</si>
  <si>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</si>
  <si>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</si>
  <si>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</si>
  <si>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</si>
  <si>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</si>
  <si>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</si>
  <si>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</si>
  <si>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</si>
  <si>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</si>
  <si>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</si>
  <si>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</si>
  <si>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</si>
  <si>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</si>
  <si>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</si>
  <si>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</si>
  <si>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</si>
  <si>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</si>
  <si>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</si>
  <si>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</si>
  <si>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</si>
  <si>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</si>
  <si>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</si>
  <si>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</si>
  <si>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</si>
  <si>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</si>
  <si>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</si>
  <si>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</si>
  <si>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</si>
  <si>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</si>
  <si>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</si>
  <si>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</si>
  <si>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</si>
  <si>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</si>
  <si>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</si>
  <si>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</si>
  <si>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</si>
  <si>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</si>
  <si>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</si>
  <si>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</si>
  <si>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</si>
  <si>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</si>
  <si>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</si>
  <si>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</si>
  <si>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</si>
  <si>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</si>
  <si>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</si>
  <si>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</si>
  <si>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</si>
  <si>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</si>
  <si>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</si>
  <si>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</si>
  <si>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</si>
  <si>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</si>
  <si>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</si>
  <si>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</si>
  <si>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</si>
  <si>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</si>
  <si>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</si>
  <si>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</si>
  <si>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</si>
  <si>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</si>
  <si>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</si>
  <si>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</si>
  <si>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</si>
  <si>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</si>
  <si>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</si>
  <si>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</si>
  <si>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</si>
  <si>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</si>
  <si>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</si>
  <si>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</si>
  <si>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</si>
  <si>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</si>
  <si>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</si>
  <si>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</si>
  <si>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</si>
  <si>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</si>
  <si>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</si>
  <si>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</si>
  <si>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</si>
  <si>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</si>
  <si>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</si>
  <si>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</si>
  <si>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</si>
  <si>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</si>
  <si>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</si>
  <si>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</si>
  <si>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</si>
  <si>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</si>
  <si>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</si>
  <si>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</si>
  <si>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</si>
  <si>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</si>
  <si>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</si>
  <si>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</si>
  <si>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</si>
  <si>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</si>
  <si>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</si>
  <si>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</si>
  <si>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</si>
  <si>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</si>
  <si>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</si>
  <si>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</si>
  <si>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</si>
  <si>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</si>
  <si>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</si>
  <si>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</si>
  <si>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</si>
  <si>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</si>
  <si>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</si>
  <si>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</si>
  <si>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</si>
  <si>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</si>
  <si>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</si>
  <si>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</si>
  <si>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</si>
  <si>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</si>
  <si>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</si>
  <si>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</si>
  <si>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</si>
  <si>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</si>
  <si>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</si>
  <si>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</si>
  <si>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</si>
  <si>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</si>
  <si>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</si>
  <si>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</si>
  <si>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</si>
  <si>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</si>
  <si>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</si>
  <si>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</si>
  <si>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</si>
  <si>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</si>
  <si>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</si>
  <si>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</si>
  <si>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</si>
  <si>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</si>
  <si>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</si>
  <si>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</si>
  <si>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</si>
  <si>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</si>
  <si>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</si>
  <si>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</si>
  <si>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</si>
  <si>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</si>
  <si>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</si>
  <si>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</si>
  <si>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</si>
  <si>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</si>
  <si>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</si>
  <si>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</si>
  <si>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</si>
  <si>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</si>
  <si>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</si>
  <si>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</si>
  <si>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</si>
  <si>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</si>
  <si>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</si>
  <si>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</si>
  <si>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</si>
  <si>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</si>
  <si>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</si>
  <si>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</si>
  <si>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</si>
  <si>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</si>
  <si>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</si>
  <si>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</si>
  <si>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</si>
  <si>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</si>
  <si>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</si>
  <si>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</si>
  <si>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</si>
  <si>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</si>
  <si>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</si>
  <si>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</si>
  <si>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</si>
  <si>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</si>
  <si>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</si>
  <si>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</si>
  <si>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</si>
  <si>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</si>
  <si>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</si>
  <si>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</si>
  <si>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</si>
  <si>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</si>
  <si>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</si>
  <si>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</si>
  <si>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</si>
  <si>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</si>
  <si>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</si>
  <si>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</si>
  <si>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</si>
  <si>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</si>
  <si>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</si>
  <si>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</si>
  <si>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</si>
  <si>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</si>
  <si>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</si>
  <si>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</si>
  <si>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</si>
  <si>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</si>
  <si>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</si>
  <si>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</si>
  <si>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</si>
  <si>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</si>
  <si>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</si>
  <si>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</si>
  <si>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</si>
  <si>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</si>
  <si>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</si>
  <si>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</si>
  <si>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</si>
  <si>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</si>
  <si>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</si>
  <si>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</si>
  <si>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</si>
  <si>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</si>
  <si>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</si>
  <si>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</si>
  <si>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</si>
  <si>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</si>
  <si>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</si>
  <si>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</si>
  <si>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</si>
  <si>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</si>
  <si>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</si>
  <si>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</si>
  <si>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</si>
  <si>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</si>
  <si>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</si>
  <si>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</si>
  <si>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</si>
  <si>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</si>
  <si>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</si>
  <si>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</si>
  <si>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</si>
  <si>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</si>
  <si>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</si>
  <si>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</si>
  <si>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</si>
  <si>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</si>
  <si>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</si>
  <si>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</si>
  <si>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</si>
  <si>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</si>
  <si>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</si>
  <si>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</si>
  <si>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</si>
  <si>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</si>
  <si>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</si>
  <si>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</si>
  <si>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</si>
  <si>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</si>
  <si>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</si>
  <si>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</si>
  <si>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</si>
  <si>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</si>
  <si>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</si>
  <si>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</si>
  <si>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</si>
  <si>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</si>
  <si>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</si>
  <si>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</si>
  <si>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</si>
  <si>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</si>
  <si>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</si>
  <si>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</si>
  <si>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</si>
  <si>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</si>
  <si>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</si>
  <si>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</si>
  <si>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</si>
  <si>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</si>
  <si>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</si>
  <si>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</si>
  <si>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</si>
  <si>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</si>
  <si>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</si>
  <si>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</si>
  <si>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</si>
  <si>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</si>
  <si>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</si>
  <si>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</si>
  <si>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</si>
  <si>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</si>
  <si>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</si>
  <si>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</si>
  <si>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</si>
  <si>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</si>
  <si>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</si>
  <si>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</si>
  <si>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</si>
  <si>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</si>
  <si>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</si>
  <si>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</si>
  <si>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</si>
  <si>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</si>
  <si>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</si>
  <si>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</si>
  <si>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</si>
  <si>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</si>
  <si>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</si>
  <si>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</si>
  <si>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</si>
  <si>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</si>
  <si>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</si>
  <si>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</si>
  <si>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</si>
  <si>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</si>
  <si>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</si>
  <si>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</si>
  <si>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</si>
  <si>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</si>
  <si>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</si>
  <si>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</si>
  <si>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</si>
  <si>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</si>
  <si>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</si>
  <si>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</si>
  <si>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</si>
  <si>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</si>
  <si>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</si>
  <si>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</si>
  <si>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</si>
  <si>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</si>
  <si>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</si>
  <si>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</si>
  <si>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</si>
  <si>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</si>
  <si>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</si>
  <si>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</si>
  <si>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</si>
  <si>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</si>
  <si>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</si>
  <si>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</si>
  <si>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</si>
  <si>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</si>
  <si>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</si>
  <si>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</si>
  <si>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</si>
  <si>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</si>
  <si>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</si>
  <si>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</si>
  <si>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</si>
  <si>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</si>
  <si>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</si>
  <si>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</si>
  <si>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</si>
  <si>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</si>
  <si>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</si>
  <si>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</si>
  <si>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</si>
  <si>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</si>
  <si>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</si>
  <si>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</si>
  <si>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</si>
  <si>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</si>
  <si>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</si>
  <si>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</si>
  <si>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</si>
  <si>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</si>
  <si>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</si>
  <si>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</si>
  <si>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</si>
  <si>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</si>
  <si>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</si>
  <si>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</si>
  <si>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</si>
  <si>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</si>
  <si>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</si>
  <si>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</si>
  <si>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</si>
  <si>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</si>
  <si>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</si>
  <si>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</si>
  <si>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</si>
  <si>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</si>
  <si>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</si>
  <si>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</si>
  <si>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</si>
  <si>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</si>
  <si>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</si>
  <si>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</si>
  <si>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</si>
  <si>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</si>
  <si>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</si>
  <si>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</si>
  <si>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</si>
  <si>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</si>
  <si>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</si>
  <si>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</si>
  <si>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</si>
  <si>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</si>
  <si>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</si>
  <si>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</si>
  <si>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</si>
  <si>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</si>
  <si>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</si>
  <si>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</si>
  <si>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</si>
  <si>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</si>
  <si>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</si>
  <si>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</si>
  <si>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</si>
  <si>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</si>
  <si>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</si>
  <si>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</si>
  <si>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</si>
  <si>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</si>
  <si>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</si>
  <si>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</si>
  <si>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</si>
  <si>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</si>
  <si>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</si>
  <si>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</si>
  <si>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</si>
  <si>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</si>
  <si>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</si>
  <si>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</si>
  <si>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</si>
  <si>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</si>
  <si>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</si>
  <si>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</si>
  <si>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</si>
  <si>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</si>
  <si>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</si>
  <si>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</si>
  <si>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</si>
  <si>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</si>
  <si>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</si>
  <si>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</si>
  <si>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</si>
  <si>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</si>
  <si>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</si>
  <si>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</si>
  <si>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</si>
  <si>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</si>
  <si>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</si>
  <si>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</si>
  <si>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</si>
  <si>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</si>
  <si>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</si>
  <si>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</si>
  <si>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</si>
  <si>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</si>
  <si>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</si>
  <si>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</si>
  <si>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</si>
  <si>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</si>
  <si>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</si>
  <si>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</si>
  <si>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</si>
  <si>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</si>
  <si>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</si>
  <si>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</si>
  <si>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</si>
  <si>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</si>
  <si>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</si>
  <si>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</si>
  <si>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</si>
  <si>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</si>
  <si>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</si>
  <si>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</si>
  <si>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</si>
  <si>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</si>
  <si>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</si>
  <si>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</si>
  <si>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</si>
  <si>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</si>
  <si>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</si>
  <si>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</si>
  <si>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</si>
  <si>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</si>
  <si>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</si>
  <si>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</si>
  <si>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</si>
  <si>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</si>
  <si>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</si>
  <si>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</si>
  <si>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</si>
  <si>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</si>
  <si>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</si>
  <si>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</si>
  <si>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</si>
  <si>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</si>
  <si>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</si>
  <si>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</si>
  <si>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</si>
  <si>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</si>
  <si>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</si>
  <si>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</si>
  <si>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</si>
  <si>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</si>
  <si>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</si>
  <si>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</si>
  <si>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</si>
  <si>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</si>
  <si>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</si>
  <si>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</si>
  <si>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</si>
  <si>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</si>
  <si>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</si>
  <si>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</si>
  <si>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</si>
  <si>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</si>
  <si>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</si>
  <si>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</si>
  <si>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</si>
  <si>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</si>
  <si>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</si>
  <si>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</si>
  <si>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</si>
  <si>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</si>
  <si>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</si>
  <si>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</si>
  <si>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</si>
  <si>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</si>
  <si>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</si>
  <si>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</si>
  <si>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</si>
  <si>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</si>
  <si>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</si>
  <si>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</si>
  <si>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</si>
  <si>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</si>
  <si>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</si>
  <si>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</si>
  <si>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</si>
  <si>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</si>
  <si>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</si>
  <si>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</si>
  <si>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</si>
  <si>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</si>
  <si>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</si>
  <si>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</si>
  <si>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</si>
  <si>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</si>
  <si>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</si>
  <si>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</si>
  <si>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</si>
  <si>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</si>
  <si>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</si>
  <si>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</si>
  <si>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</si>
  <si>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</si>
  <si>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</si>
  <si>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</si>
  <si>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</si>
  <si>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</si>
  <si>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</si>
  <si>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</si>
  <si>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</si>
  <si>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</si>
  <si>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</si>
  <si>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</si>
  <si>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</si>
  <si>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</si>
  <si>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</si>
  <si>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</si>
  <si>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</si>
  <si>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</si>
  <si>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</si>
  <si>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</si>
  <si>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</si>
  <si>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</si>
  <si>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</si>
  <si>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</si>
  <si>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</si>
  <si>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</si>
  <si>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</si>
  <si>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</si>
  <si>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</si>
  <si>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</si>
  <si>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</si>
  <si>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</si>
  <si>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</si>
  <si>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</si>
  <si>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</si>
  <si>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</si>
  <si>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</si>
  <si>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</si>
  <si>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</si>
  <si>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</si>
  <si>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</si>
  <si>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</si>
  <si>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</si>
  <si>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</si>
  <si>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</si>
  <si>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</si>
  <si>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</si>
  <si>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</si>
  <si>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</si>
  <si>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</si>
  <si>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</si>
  <si>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</si>
  <si>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</si>
  <si>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</si>
  <si>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</si>
  <si>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</si>
  <si>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</si>
  <si>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</si>
  <si>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</si>
  <si>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</si>
  <si>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</si>
  <si>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</si>
  <si>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</si>
  <si>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</si>
  <si>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</si>
  <si>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</si>
  <si>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</si>
  <si>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</si>
  <si>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</si>
  <si>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</si>
  <si>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</si>
  <si>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</si>
  <si>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</si>
  <si>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</si>
  <si>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</si>
  <si>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</si>
  <si>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</si>
  <si>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</si>
  <si>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</si>
  <si>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</si>
  <si>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</si>
  <si>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</si>
  <si>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</si>
  <si>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</si>
  <si>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</si>
  <si>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</si>
  <si>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</si>
  <si>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</si>
  <si>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</si>
  <si>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</si>
  <si>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</si>
  <si>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</si>
  <si>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</si>
  <si>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</si>
  <si>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</si>
  <si>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</si>
  <si>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</si>
  <si>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</si>
  <si>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</si>
  <si>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</si>
  <si>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</si>
  <si>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</si>
  <si>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</si>
  <si>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</si>
  <si>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</si>
  <si>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</si>
  <si>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</si>
  <si>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</si>
  <si>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</si>
  <si>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</si>
  <si>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</si>
  <si>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</si>
  <si>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</si>
  <si>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</si>
  <si>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</si>
  <si>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</si>
  <si>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</si>
  <si>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</si>
  <si>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</si>
  <si>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</si>
  <si>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</si>
  <si>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</si>
  <si>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</si>
  <si>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</si>
  <si>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</si>
  <si>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</si>
  <si>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</si>
  <si>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</si>
  <si>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</si>
  <si>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</si>
  <si>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</si>
  <si>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</si>
  <si>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</si>
  <si>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</si>
  <si>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</si>
  <si>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</si>
  <si>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</si>
  <si>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</si>
  <si>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</si>
  <si>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</si>
  <si>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</si>
  <si>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</si>
  <si>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</si>
  <si>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</si>
  <si>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</si>
  <si>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</si>
  <si>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</si>
  <si>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</si>
  <si>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</si>
  <si>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</si>
  <si>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</si>
  <si>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</si>
  <si>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</si>
  <si>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</si>
  <si>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</si>
  <si>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</si>
  <si>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</si>
  <si>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</si>
  <si>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</si>
  <si>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</si>
  <si>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</si>
  <si>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</si>
  <si>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</si>
  <si>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</si>
  <si>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</si>
  <si>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</si>
  <si>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</si>
  <si>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</si>
  <si>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</si>
  <si>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</si>
  <si>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</si>
  <si>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</si>
  <si>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</si>
  <si>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</si>
  <si>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</si>
  <si>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</si>
  <si>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</si>
  <si>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</si>
  <si>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</si>
  <si>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</si>
  <si>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</si>
  <si>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</si>
  <si>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</si>
  <si>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</si>
  <si>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</si>
  <si>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</si>
  <si>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</si>
  <si>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</si>
  <si>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</si>
  <si>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</si>
  <si>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</si>
  <si>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</si>
  <si>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</si>
  <si>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</si>
  <si>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</si>
  <si>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</si>
  <si>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</si>
  <si>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</si>
  <si>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</si>
  <si>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</si>
  <si>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</si>
  <si>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</si>
  <si>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</si>
  <si>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</si>
  <si>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</si>
  <si>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</si>
  <si>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</si>
  <si>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</si>
  <si>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</si>
  <si>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</si>
  <si>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</si>
  <si>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</si>
  <si>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</si>
  <si>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</si>
  <si>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</si>
  <si>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</si>
  <si>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</si>
  <si>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</si>
  <si>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</si>
  <si>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</si>
  <si>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</si>
  <si>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</si>
  <si>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</si>
  <si>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</si>
  <si>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</si>
  <si>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</si>
  <si>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</si>
  <si>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</si>
  <si>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</si>
  <si>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</si>
  <si>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</si>
  <si>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</si>
  <si>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</si>
  <si>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</si>
  <si>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</si>
  <si>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</si>
  <si>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</si>
  <si>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</si>
  <si>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</si>
  <si>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</si>
  <si>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</si>
  <si>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</si>
  <si>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</si>
  <si>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</si>
  <si>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</si>
  <si>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</si>
  <si>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PCM-20251023-00001278</t>
  </si>
  <si>
    <t xml:space="preserve">team at gate waiting aprroval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</si>
  <si>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</si>
  <si>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</si>
  <si>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</si>
  <si>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</si>
  <si>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</si>
  <si>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</si>
  <si>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</si>
  <si>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</si>
  <si>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</si>
  <si>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</si>
  <si>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</si>
  <si>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</si>
  <si>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</si>
  <si>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</si>
  <si>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</si>
  <si>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</si>
  <si>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</si>
  <si>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</si>
  <si>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</si>
  <si>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</si>
  <si>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</si>
  <si>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</si>
  <si>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</si>
  <si>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</si>
  <si>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</si>
  <si>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</si>
  <si>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</si>
  <si>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</si>
  <si>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</si>
  <si>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</si>
  <si>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</si>
  <si>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</si>
  <si>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</si>
  <si>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</si>
  <si>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</si>
  <si>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</si>
  <si>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</si>
  <si>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</si>
  <si>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</si>
  <si>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</si>
  <si>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</si>
  <si>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</si>
  <si>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</si>
  <si>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</si>
  <si>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</si>
  <si>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</si>
  <si>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</si>
  <si>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</si>
  <si>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</si>
  <si>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</si>
  <si>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</si>
  <si>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</si>
  <si>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</si>
  <si>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</si>
  <si>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</si>
  <si>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</si>
  <si>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</si>
  <si>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</si>
  <si>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</si>
  <si>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</si>
  <si>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</si>
  <si>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</si>
  <si>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</si>
  <si>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</si>
  <si>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</si>
  <si>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</si>
  <si>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</si>
  <si>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</si>
  <si>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</si>
  <si>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</si>
  <si>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</si>
  <si>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</si>
  <si>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</si>
  <si>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</si>
  <si>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</si>
  <si>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</si>
  <si>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</si>
  <si>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</si>
  <si>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</si>
  <si>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</si>
  <si>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</si>
  <si>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</si>
  <si>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</si>
  <si>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</si>
  <si>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</si>
  <si>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</si>
  <si>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</si>
  <si>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</si>
  <si>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</si>
  <si>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</si>
  <si>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</si>
  <si>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</si>
  <si>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</si>
  <si>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</si>
  <si>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</si>
  <si>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</si>
  <si>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</si>
  <si>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PCM-20251023-00001481</t>
  </si>
  <si>
    <t xml:space="preserve">EM team need 35 min </t>
  </si>
  <si>
    <t xml:space="preserve">TT-20251022-01839 // NA </t>
  </si>
  <si>
    <t>ETA 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</si>
</sst>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20"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2" totalsRowShown="0" headerRowDxfId="157" dataDxfId="156" headerRowBorderDxfId="154" tableBorderDxfId="155" totalsRowBorderDxfId="153">
  <autoFilter ref="A1:CJ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6" totalsRowShown="0" headerRowDxfId="64" dataDxfId="63" headerRowBorderDxfId="61" tableBorderDxfId="62">
  <autoFilter ref="A1:L11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3" totalsRowShown="0" headerRowDxfId="48" dataDxfId="47" headerRowBorderDxfId="45" tableBorderDxfId="46" totalsRowBorderDxfId="44">
  <autoFilter ref="A1:L2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4" totalsRowShown="0" headerRowDxfId="31" dataDxfId="30" headerRowBorderDxfId="28" tableBorderDxfId="29">
  <autoFilter ref="A1:L49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7" totalsRowShown="0" headerRowDxfId="15" dataDxfId="14" headerRowBorderDxfId="12" tableBorderDxfId="13">
  <autoFilter ref="A1:L15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290.73476759259211</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10.239779166666267</v>
      </c>
      <c r="H3" s="138">
        <v>45943.437442129631</v>
      </c>
      <c r="I3" s="136" t="str">
        <f>IFERROR(VLOOKUP(D3,DB!A:F,6,0),"")</f>
        <v>Generator-SG</v>
      </c>
      <c r="J3" s="136" t="str">
        <f>IFERROR(VLOOKUP(D3,DB!A:G,7,0),"")</f>
        <v>Vandalized</v>
      </c>
      <c r="K3" s="140" t="s">
        <v>39001</v>
      </c>
      <c r="L3" s="141" t="str">
        <f>IFERROR(VLOOKUP(D3,DB!A:I,9,0),"")</f>
        <v>Latis</v>
      </c>
    </row>
    <row r="4" spans="1:15" ht="15" customHeight="1">
      <c r="A4" s="163" t="s">
        <v>39002</v>
      </c>
      <c r="B4" s="136" t="str">
        <f>IFERROR(VLOOKUP(D4,DB!A:K,11,0),"")</f>
        <v>R1</v>
      </c>
      <c r="C4" s="136">
        <v>1</v>
      </c>
      <c r="D4" s="136" t="s">
        <v>21502</v>
      </c>
      <c r="E4" s="137" t="s">
        <v>38998</v>
      </c>
      <c r="F4" s="138">
        <v>45953.582418981481</v>
      </c>
      <c r="G4" s="139">
        <f ca="1">IFERROR(NOW()-F4,"")</f>
        <v>0.10077453703706851</v>
      </c>
      <c r="H4" s="138">
        <v>45953.577372685184</v>
      </c>
      <c r="I4" s="136" t="str">
        <f>IFERROR(VLOOKUP(D4,DB!A:F,6,0),"")</f>
        <v>Generator-SG</v>
      </c>
      <c r="J4" s="136" t="str">
        <f>IFERROR(VLOOKUP(D4,DB!A:G,7,0),"")</f>
        <v>Vandalized</v>
      </c>
      <c r="K4" s="140" t="s">
        <v>39003</v>
      </c>
      <c r="L4" s="141" t="str">
        <f>IFERROR(VLOOKUP(D4,DB!A:I,9,0),"")</f>
        <v>Latis</v>
      </c>
    </row>
    <row r="5" spans="1:15" ht="15" customHeight="1">
      <c r="A5" s="135"/>
      <c r="B5" s="136" t="str">
        <f>IFERROR(VLOOKUP(D5,DB!A:K,11,0),"")</f>
        <v/>
      </c>
      <c r="C5" s="136"/>
      <c r="D5" s="136"/>
      <c r="E5" s="137"/>
      <c r="F5" s="138"/>
      <c r="G5" s="139">
        <f ca="1">IFERROR(NOW()-F5,"")</f>
        <v>45953.683193518518</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45953.683193518518</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45953.683193518518</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45953.683193518518</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45953.683193518518</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45953.683193518518</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45953.683193518518</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45953.683193518518</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45953.683193518518</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45953.683193518518</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45953.683193518518</v>
      </c>
      <c r="H15" s="138"/>
      <c r="I15" s="136" t="str">
        <f>IFERROR(VLOOKUP(D15,DB!A:F,6,0),"")</f>
        <v/>
      </c>
      <c r="J15" s="136" t="str">
        <f>IFERROR(VLOOKUP(D15,DB!A:G,7,0),"")</f>
        <v/>
      </c>
      <c r="K15" s="140"/>
      <c r="L15" s="141" t="str">
        <f>IFERROR(VLOOKUP(D15,DB!A:I,9,0),"")</f>
        <v/>
      </c>
    </row>
    <row r="16" spans="1:15" ht="15" customHeight="1">
      <c r="A16" s="147"/>
      <c r="B16" s="148" t="str">
        <f>IFERROR(VLOOKUP(D16,DB!A:K,11,0),"")</f>
        <v/>
      </c>
      <c r="C16" s="148"/>
      <c r="D16" s="148"/>
      <c r="E16" s="149"/>
      <c r="F16" s="150"/>
      <c r="G16" s="151">
        <f ca="1">IFERROR(NOW()-F16,"")</f>
        <v>45953.683193518518</v>
      </c>
      <c r="H16" s="150"/>
      <c r="I16" s="148" t="str">
        <f>IFERROR(VLOOKUP(D16,DB!A:F,6,0),"")</f>
        <v/>
      </c>
      <c r="J16" s="148" t="str">
        <f>IFERROR(VLOOKUP(D16,DB!A:G,7,0),"")</f>
        <v/>
      </c>
      <c r="K16" s="152"/>
      <c r="L16" s="153" t="str">
        <f>IFERROR(VLOOKUP(D16,DB!A:I,9,0),"")</f>
        <v/>
      </c>
    </row>
    <row r="17" spans="1:12" ht="15" customHeight="1">
      <c r="A17" s="135"/>
      <c r="B17" s="136" t="str">
        <f>IFERROR(VLOOKUP(D17,DB!A:K,11,0),"")</f>
        <v/>
      </c>
      <c r="C17" s="136"/>
      <c r="D17" s="136"/>
      <c r="E17" s="137"/>
      <c r="F17" s="138"/>
      <c r="G17" s="139">
        <f ca="1">IFERROR(NOW()-F17,"")</f>
        <v>45953.683193518518</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45953.683193518518</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45953.683193518518</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45953.683193518518</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45953.683193518518</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45953.683193518518</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45953.683193518518</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45953.683193518518</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45953.683193518518</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45953.683193518518</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45953.683193518518</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45953.683193518518</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45953.683193518518</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45953.683193518518</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45953.683193518518</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45953.683193518518</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45953.683193518518</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45953.683193518518</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45953.683193518518</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45953.683193518518</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45953.683193518518</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45953.683193518518</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45953.683193518518</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45953.683193518518</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45953.683193518518</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45953.683193518518</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45953.683193518518</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45953.683193518518</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45953.683193518518</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45953.683193518518</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45953.683193518518</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45953.683193518518</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45953.683193518518</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45953.683193518518</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45953.683193518518</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45953.683193518518</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45953.683193518518</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45953.683193518518</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45953.683193518518</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45953.683193518518</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45953.683193518518</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45953.683193518518</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45953.683193518518</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45953.683193518518</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45953.683193518518</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45953.683193518518</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45953.683193518518</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45953.683193518518</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45953.683193518518</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45953.683193518518</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45953.683193518518</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45953.683193518518</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45953.683193518518</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45953.683193518518</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45953.683193518518</v>
      </c>
      <c r="H71" s="138"/>
      <c r="I71" s="136" t="str">
        <f>IFERROR(VLOOKUP(D71,DB!A:F,6,0),"")</f>
        <v/>
      </c>
      <c r="J71" s="136" t="str">
        <f>IFERROR(VLOOKUP(D71,DB!A:G,7,0),"")</f>
        <v/>
      </c>
      <c r="K71" s="140"/>
      <c r="L71" s="141" t="str">
        <f>IFERROR(VLOOKUP(D71,DB!A:I,9,0),"")</f>
        <v/>
      </c>
    </row>
    <row r="72" spans="1:12" ht="15" customHeight="1">
      <c r="A72" s="147"/>
      <c r="B72" s="148" t="str">
        <f>IFERROR(VLOOKUP(D72,DB!A:K,11,0),"")</f>
        <v/>
      </c>
      <c r="C72" s="148"/>
      <c r="D72" s="148"/>
      <c r="E72" s="149"/>
      <c r="F72" s="150"/>
      <c r="G72" s="151">
        <f ca="1">IFERROR(NOW()-F72,"")</f>
        <v>45953.683193518518</v>
      </c>
      <c r="H72" s="150"/>
      <c r="I72" s="148" t="str">
        <f>IFERROR(VLOOKUP(D72,DB!A:F,6,0),"")</f>
        <v/>
      </c>
      <c r="J72" s="148" t="str">
        <f>IFERROR(VLOOKUP(D72,DB!A:G,7,0),"")</f>
        <v/>
      </c>
      <c r="K72" s="152"/>
      <c r="L72" s="153" t="str">
        <f>IFERROR(VLOOKUP(D72,DB!A:I,9,0),"")</f>
        <v/>
      </c>
    </row>
  </sheetData>
  <customSheetViews>
    <customSheetView guid="{F6042A99-DD27-4453-835D-0834D95730CC}" filter="1" showAutoFilter="1">
      <pageMargins left="0" right="0" top="0" bottom="0" header="0" footer="0"/>
      <autoFilter ref="B1:M1" xr:uid="{0FF4A068-66BA-4EB9-B939-612CC3A5A560}"/>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2"/>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29202</v>
      </c>
      <c r="E3" s="88" t="s">
        <v>38998</v>
      </c>
      <c r="F3" s="77">
        <v>45824.999837962961</v>
      </c>
      <c r="G3" s="78">
        <f ca="1">IFERROR(NOW()-F3,"-")</f>
        <v>128.68335555555677</v>
      </c>
      <c r="H3" s="77">
        <v>45824.993587962963</v>
      </c>
      <c r="I3" s="64" t="str">
        <f>IFERROR(VLOOKUP(D3,DB!A:F,6,0),"")</f>
        <v>Generator-SG</v>
      </c>
      <c r="J3" s="64" t="str">
        <f>IFERROR(VLOOKUP(D3,DB!A:G,7,0),"")</f>
        <v>Good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39086</v>
      </c>
      <c r="B4" s="18" t="str">
        <f>IFERROR(VLOOKUP(D4,DB!A:K,11,0),"")</f>
        <v>R2</v>
      </c>
      <c r="C4" s="18">
        <v>2</v>
      </c>
      <c r="D4" s="18" t="s">
        <v>17718</v>
      </c>
      <c r="E4" s="88" t="s">
        <v>38998</v>
      </c>
      <c r="F4" s="90">
        <v>45944.495775462965</v>
      </c>
      <c r="G4" s="118">
        <f ca="1">IFERROR(NOW()-F4,"-")</f>
        <v>9.1874180555532803</v>
      </c>
      <c r="H4" s="117">
        <v>45937.721967592595</v>
      </c>
      <c r="I4" s="18" t="str">
        <f>IFERROR(VLOOKUP(D4,DB!A:F,6,0),"")</f>
        <v>SCECO</v>
      </c>
      <c r="J4" s="18" t="str">
        <f>IFERROR(VLOOKUP(D4,DB!A:G,7,0),"")</f>
        <v>Vandalized</v>
      </c>
      <c r="K4" s="19" t="s">
        <v>39087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45953.683193518518</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45953.683193518518</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45953.683193518518</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45953.683193518518</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45953.683193518518</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45953.683193518518</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45953.683193518518</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45953.683193518518</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45953.683193518518</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45953.683193518518</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45953.683193518518</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45953.683193518518</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45953.683193518518</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45953.683193518518</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45953.683193518518</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45953.683193518518</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45953.683193518518</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45953.683193518518</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45953.683193518518</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45953.683193518518</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45953.683193518518</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45953.683193518518</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45953.683193518518</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45953.683193518518</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45953.683193518518</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45953.683193518518</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45953.683193518518</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45953.683193518518</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45953.683193518518</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45953.683193518518</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45953.683193518518</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45953.683193518518</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45953.683193518518</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45953.683193518518</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45953.683193518518</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45953.683193518518</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45953.683193518518</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45953.683193518518</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sheetData>
  <dataValidations count="2">
    <dataValidation allowBlank="1" showInputMessage="1" showErrorMessage="1" sqref="E1" xr:uid="{4D935161-CDD3-4592-B877-3FB59C99E142}"/>
    <dataValidation type="list" allowBlank="1" showInputMessage="1" showErrorMessage="1" sqref="E3:E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6"/>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3" ca="1" si="0">IFERROR(NOW()-F2,"-")</f>
        <v>45953.683193518518</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45953.683193518518</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45953.683193518518</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45953.683193518518</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45953.683193518518</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45953.683193518518</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45953.683193518518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45953.683193518518</v>
      </c>
      <c r="H9" s="22"/>
      <c r="I9" s="19" t="s">
        <v>39088</v>
      </c>
      <c r="J9" s="18" t="str">
        <f>IFERROR(VLOOKUP(D9,DB!A:G,7,0),"")</f>
        <v/>
      </c>
      <c r="K9" s="47"/>
      <c r="L9" s="23" t="str">
        <f>IFERROR(VLOOKUP(D9,DB!A:I,9,0),"")</f>
        <v/>
      </c>
    </row>
    <row r="10" spans="1:13" ht="15" customHeight="1">
      <c r="A10" s="19"/>
      <c r="B10" s="64" t="str">
        <f>IFERROR(VLOOKUP(D10,DB!A:K,11,0),"")</f>
        <v/>
      </c>
      <c r="C10" s="18"/>
      <c r="D10" s="18"/>
      <c r="E10" s="18"/>
      <c r="F10" s="20"/>
      <c r="G10" s="21">
        <f t="shared" ca="1" si="0"/>
        <v>45953.683193518518</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45953.683193518518</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45953.683193518518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45953.683193518518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45953.683193518518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45953.683193518518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45953.683193518518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45953.683193518518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45953.683193518518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45953.683193518518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45953.683193518518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45953.683193518518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45953.683193518518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45953.683193518518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ref="G24:G87" ca="1" si="1">IFERROR(NOW()-F24,"-")</f>
        <v>45953.683193518518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45953.683193518518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45953.683193518518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45953.683193518518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45953.683193518518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45953.683193518518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45953.683193518518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45953.683193518518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45953.683193518518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45953.683193518518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45953.683193518518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45953.683193518518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45953.683193518518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45953.683193518518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45953.683193518518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45953.683193518518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45953.683193518518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45953.683193518518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45953.683193518518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45953.683193518518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45953.683193518518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45953.683193518518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45953.683193518518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45953.683193518518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45953.683193518518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45953.683193518518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45953.683193518518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45953.683193518518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45953.683193518518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45953.683193518518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45953.683193518518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45953.683193518518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45953.683193518518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45953.683193518518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45953.683193518518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45953.683193518518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45953.683193518518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45953.683193518518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45953.683193518518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45953.683193518518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45953.683193518518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45953.683193518518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45953.683193518518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45953.683193518518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45953.683193518518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45953.683193518518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45953.683193518518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45953.683193518518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45953.683193518518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45953.683193518518</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45953.683193518518</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45953.683193518518</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45953.683193518518</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45953.683193518518</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45953.683193518518</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45953.683193518518</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45953.683193518518</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45953.683193518518</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45953.683193518518</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45953.683193518518</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45953.683193518518</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45953.683193518518</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45953.683193518518</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45953.683193518518</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ref="G88:G151" ca="1" si="2">IFERROR(NOW()-F88,"-")</f>
        <v>45953.683193518518</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45953.683193518518</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45953.683193518518</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45953.683193518518</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45953.683193518518</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45953.683193518518</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45953.683193518518</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45953.683193518518</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45953.683193518518</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45953.683193518518</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45953.683193518518</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45953.683193518518</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45953.683193518518</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45953.683193518518</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45953.683193518518</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45953.683193518518</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45953.683193518518</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45953.683193518518</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45953.683193518518</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45953.683193518518</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45953.683193518518</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45953.683193518518</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45953.683193518518</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45953.683193518518</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45953.683193518518</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45953.683193518518</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45953.683193518518</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45953.683193518518</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45953.683193518518</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45953.683193518518</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45953.683193518518</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45953.683193518518</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45953.683193518518</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45953.683193518518</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45953.683193518518</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45953.683193518518</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45953.683193518518</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45953.683193518518</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45953.683193518518</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45953.683193518518</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45953.683193518518</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45953.683193518518</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45953.683193518518</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45953.683193518518</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45953.683193518518</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45953.683193518518</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45953.683193518518</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45953.683193518518</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45953.683193518518</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45953.683193518518</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45953.683193518518</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45953.683193518518</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45953.683193518518</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45953.683193518518</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45953.683193518518</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45953.683193518518</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45953.683193518518</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45953.683193518518</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45953.683193518518</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45953.683193518518</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45953.683193518518</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45953.683193518518</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45953.683193518518</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45953.683193518518</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ref="G152:G215" ca="1" si="3">IFERROR(NOW()-F152,"-")</f>
        <v>45953.683193518518</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45953.683193518518</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45953.683193518518</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45953.683193518518</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45953.683193518518</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45953.683193518518</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45953.683193518518</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45953.683193518518</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45953.683193518518</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45953.683193518518</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45953.683193518518</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45953.683193518518</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45953.683193518518</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45953.683193518518</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45953.683193518518</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45953.683193518518</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45953.683193518518</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45953.683193518518</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45953.683193518518</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45953.683193518518</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45953.683193518518</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45953.683193518518</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45953.683193518518</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45953.683193518518</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45953.683193518518</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45953.683193518518</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45953.683193518518</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45953.683193518518</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45953.683193518518</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45953.683193518518</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45953.683193518518</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45953.683193518518</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45953.683193518518</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45953.683193518518</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45953.683193518518</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45953.683193518518</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45953.683193518518</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45953.683193518518</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45953.683193518518</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45953.683193518518</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45953.683193518518</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45953.683193518518</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45953.683193518518</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45953.683193518518</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45953.683193518518</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45953.683193518518</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45953.683193518518</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45953.683193518518</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45953.683193518518</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45953.683193518518</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45953.683193518518</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45953.683193518518</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45953.683193518518</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45953.683193518518</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45953.683193518518</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45953.683193518518</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45953.683193518518</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45953.683193518518</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45953.683193518518</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45953.683193518518</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45953.683193518518</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45953.683193518518</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45953.683193518518</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45953.683193518518</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ref="G216:G279" ca="1" si="4">IFERROR(NOW()-F216,"-")</f>
        <v>45953.683193518518</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45953.683193518518</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45953.683193518518</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45953.683193518518</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45953.683193518518</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45953.683193518518</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45953.683193518518</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45953.683193518518</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45953.683193518518</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45953.683193518518</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45953.683193518518</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45953.683193518518</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45953.683193518518</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45953.683193518518</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45953.683193518518</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45953.683193518518</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45953.683193518518</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45953.683193518518</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45953.683193518518</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45953.683193518518</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45953.683193518518</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45953.683193518518</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45953.683193518518</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45953.683193518518</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45953.683193518518</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45953.683193518518</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45953.683193518518</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45953.683193518518</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45953.683193518518</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45953.683193518518</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45953.683193518518</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45953.683193518518</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45953.683193518518</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45953.683193518518</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45953.683193518518</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45953.683193518518</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45953.683193518518</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45953.683193518518</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45953.683193518518</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45953.683193518518</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45953.683193518518</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45953.683193518518</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45953.683193518518</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45953.683193518518</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45953.683193518518</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45953.683193518518</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45953.683193518518</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45953.683193518518</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45953.683193518518</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45953.683193518518</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45953.683193518518</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45953.683193518518</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45953.683193518518</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45953.683193518518</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45953.683193518518</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45953.683193518518</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45953.683193518518</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45953.683193518518</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45953.683193518518</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45953.683193518518</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45953.683193518518</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45953.683193518518</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45953.683193518518</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45953.683193518518</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ref="G280:G343" ca="1" si="5">IFERROR(NOW()-F280,"-")</f>
        <v>45953.683193518518</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45953.683193518518</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45953.683193518518</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45953.683193518518</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45953.683193518518</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45953.683193518518</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45953.683193518518</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45953.683193518518</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45953.683193518518</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45953.683193518518</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45953.683193518518</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45953.683193518518</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45953.683193518518</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45953.683193518518</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45953.683193518518</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45953.683193518518</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45953.683193518518</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45953.683193518518</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45953.683193518518</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45953.683193518518</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45953.683193518518</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45953.683193518518</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45953.683193518518</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45953.683193518518</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45953.683193518518</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45953.683193518518</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45953.683193518518</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45953.683193518518</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45953.683193518518</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45953.683193518518</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45953.683193518518</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45953.683193518518</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45953.683193518518</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45953.683193518518</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45953.683193518518</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45953.683193518518</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45953.683193518518</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45953.683193518518</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45953.683193518518</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45953.683193518518</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45953.683193518518</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45953.683193518518</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45953.683193518518</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45953.683193518518</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45953.683193518518</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45953.683193518518</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45953.683193518518</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45953.683193518518</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45953.683193518518</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45953.683193518518</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45953.683193518518</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45953.683193518518</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45953.683193518518</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45953.683193518518</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45953.683193518518</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45953.683193518518</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45953.683193518518</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45953.683193518518</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45953.683193518518</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45953.683193518518</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45953.683193518518</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45953.683193518518</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45953.683193518518</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45953.683193518518</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ref="G344:G407" ca="1" si="6">IFERROR(NOW()-F344,"-")</f>
        <v>45953.683193518518</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45953.683193518518</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45953.683193518518</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45953.683193518518</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45953.683193518518</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45953.683193518518</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45953.683193518518</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45953.683193518518</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45953.683193518518</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45953.683193518518</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45953.683193518518</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45953.683193518518</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45953.683193518518</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45953.683193518518</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45953.683193518518</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45953.683193518518</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45953.683193518518</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45953.683193518518</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45953.683193518518</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45953.683193518518</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45953.683193518518</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45953.683193518518</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45953.683193518518</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45953.683193518518</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45953.683193518518</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45953.683193518518</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45953.683193518518</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45953.683193518518</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45953.683193518518</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45953.683193518518</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45953.683193518518</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45953.683193518518</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45953.683193518518</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45953.683193518518</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45953.683193518518</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45953.683193518518</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45953.683193518518</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45953.683193518518</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45953.683193518518</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45953.683193518518</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45953.683193518518</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45953.683193518518</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45953.683193518518</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45953.683193518518</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45953.683193518518</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45953.683193518518</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45953.683193518518</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45953.683193518518</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45953.683193518518</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45953.683193518518</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45953.683193518518</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45953.683193518518</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45953.683193518518</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45953.683193518518</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45953.683193518518</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45953.683193518518</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45953.683193518518</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45953.683193518518</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45953.683193518518</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45953.683193518518</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45953.683193518518</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45953.683193518518</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45953.683193518518</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45953.683193518518</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ref="G408:G471" ca="1" si="7">IFERROR(NOW()-F408,"-")</f>
        <v>45953.683193518518</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45953.683193518518</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45953.683193518518</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45953.683193518518</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45953.683193518518</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45953.683193518518</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45953.683193518518</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45953.683193518518</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45953.683193518518</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45953.683193518518</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45953.683193518518</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45953.683193518518</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45953.683193518518</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45953.683193518518</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45953.683193518518</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45953.683193518518</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45953.683193518518</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45953.683193518518</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45953.683193518518</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45953.683193518518</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45953.683193518518</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45953.683193518518</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45953.683193518518</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45953.683193518518</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45953.683193518518</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45953.683193518518</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45953.683193518518</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45953.683193518518</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45953.683193518518</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45953.683193518518</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45953.683193518518</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45953.683193518518</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45953.683193518518</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45953.683193518518</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45953.683193518518</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45953.683193518518</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45953.683193518518</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45953.683193518518</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45953.683193518518</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45953.683193518518</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45953.683193518518</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45953.683193518518</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45953.683193518518</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45953.683193518518</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45953.683193518518</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45953.683193518518</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45953.683193518518</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45953.683193518518</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45953.683193518518</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45953.683193518518</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45953.683193518518</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45953.683193518518</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45953.683193518518</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45953.683193518518</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45953.683193518518</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45953.683193518518</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45953.683193518518</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45953.683193518518</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45953.683193518518</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45953.683193518518</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45953.683193518518</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45953.683193518518</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45953.683193518518</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45953.683193518518</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ref="G472:G535" ca="1" si="8">IFERROR(NOW()-F472,"-")</f>
        <v>45953.683193518518</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45953.683193518518</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45953.683193518518</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45953.683193518518</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45953.683193518518</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45953.683193518518</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45953.683193518518</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45953.683193518518</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45953.683193518518</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45953.683193518518</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45953.683193518518</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45953.683193518518</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45953.683193518518</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45953.683193518518</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45953.683193518518</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45953.683193518518</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45953.683193518518</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45953.683193518518</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45953.683193518518</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45953.683193518518</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45953.683193518518</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45953.683193518518</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45953.683193518518</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45953.683193518518</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45953.683193518518</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45953.683193518518</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45953.683193518518</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45953.683193518518</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45953.683193518518</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45953.683193518518</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45953.683193518518</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45953.683193518518</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45953.683193518518</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45953.683193518518</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45953.683193518518</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45953.683193518518</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45953.683193518518</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45953.683193518518</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45953.683193518518</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45953.683193518518</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45953.683193518518</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45953.683193518518</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45953.683193518518</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45953.683193518518</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45953.683193518518</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45953.683193518518</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45953.683193518518</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45953.683193518518</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45953.683193518518</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45953.683193518518</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45953.683193518518</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45953.683193518518</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45953.683193518518</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45953.683193518518</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45953.683193518518</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45953.683193518518</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45953.683193518518</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45953.683193518518</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45953.683193518518</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45953.683193518518</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45953.683193518518</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45953.683193518518</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45953.683193518518</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45953.683193518518</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ref="G536:G599" ca="1" si="9">IFERROR(NOW()-F536,"-")</f>
        <v>45953.683193518518</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45953.683193518518</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45953.683193518518</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45953.683193518518</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45953.683193518518</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45953.683193518518</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45953.683193518518</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45953.683193518518</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45953.683193518518</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45953.683193518518</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45953.683193518518</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45953.683193518518</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45953.683193518518</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45953.683193518518</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45953.683193518518</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45953.683193518518</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45953.683193518518</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45953.683193518518</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45953.683193518518</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45953.683193518518</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45953.683193518518</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45953.683193518518</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45953.683193518518</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45953.683193518518</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45953.683193518518</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45953.683193518518</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45953.683193518518</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45953.683193518518</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45953.683193518518</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45953.683193518518</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45953.683193518518</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45953.683193518518</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45953.683193518518</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45953.683193518518</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45953.683193518518</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45953.683193518518</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45953.683193518518</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45953.683193518518</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45953.683193518518</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45953.683193518518</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45953.683193518518</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45953.683193518518</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45953.683193518518</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45953.683193518518</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45953.683193518518</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45953.683193518518</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45953.683193518518</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45953.683193518518</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45953.683193518518</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45953.683193518518</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45953.683193518518</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45953.683193518518</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45953.683193518518</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45953.683193518518</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45953.683193518518</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45953.683193518518</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45953.683193518518</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45953.683193518518</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45953.683193518518</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45953.683193518518</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45953.683193518518</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45953.683193518518</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45953.683193518518</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45953.683193518518</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ref="G600:G663" ca="1" si="10">IFERROR(NOW()-F600,"-")</f>
        <v>45953.683193518518</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45953.683193518518</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45953.683193518518</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45953.683193518518</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45953.683193518518</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45953.683193518518</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45953.683193518518</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45953.683193518518</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45953.683193518518</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45953.683193518518</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45953.683193518518</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45953.683193518518</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45953.683193518518</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45953.683193518518</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45953.683193518518</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45953.683193518518</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45953.683193518518</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45953.683193518518</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45953.683193518518</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45953.683193518518</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45953.683193518518</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45953.683193518518</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45953.683193518518</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45953.683193518518</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45953.683193518518</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45953.683193518518</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45953.683193518518</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45953.683193518518</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45953.683193518518</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45953.683193518518</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45953.683193518518</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45953.683193518518</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45953.683193518518</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45953.683193518518</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45953.683193518518</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45953.683193518518</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45953.683193518518</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45953.683193518518</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45953.683193518518</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45953.683193518518</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45953.683193518518</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45953.683193518518</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45953.683193518518</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45953.683193518518</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45953.683193518518</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45953.683193518518</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45953.683193518518</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45953.683193518518</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45953.683193518518</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45953.683193518518</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45953.683193518518</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45953.683193518518</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45953.683193518518</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45953.683193518518</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45953.683193518518</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45953.683193518518</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45953.683193518518</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45953.683193518518</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45953.683193518518</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45953.683193518518</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45953.683193518518</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45953.683193518518</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45953.683193518518</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45953.683193518518</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ref="G664:G727" ca="1" si="11">IFERROR(NOW()-F664,"-")</f>
        <v>45953.683193518518</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45953.683193518518</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45953.683193518518</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45953.683193518518</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45953.683193518518</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45953.683193518518</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45953.683193518518</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45953.683193518518</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45953.683193518518</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45953.683193518518</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45953.683193518518</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45953.683193518518</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45953.683193518518</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45953.683193518518</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45953.683193518518</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45953.683193518518</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45953.683193518518</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45953.683193518518</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45953.683193518518</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45953.683193518518</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45953.683193518518</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45953.683193518518</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45953.683193518518</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45953.683193518518</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45953.683193518518</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45953.683193518518</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45953.683193518518</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45953.683193518518</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45953.683193518518</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45953.683193518518</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45953.683193518518</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45953.683193518518</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45953.683193518518</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45953.683193518518</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45953.683193518518</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45953.683193518518</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45953.683193518518</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45953.683193518518</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45953.683193518518</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45953.683193518518</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45953.683193518518</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45953.683193518518</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45953.683193518518</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45953.683193518518</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45953.683193518518</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45953.683193518518</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45953.683193518518</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45953.683193518518</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45953.683193518518</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45953.683193518518</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45953.683193518518</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45953.683193518518</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45953.683193518518</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45953.683193518518</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45953.683193518518</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45953.683193518518</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45953.683193518518</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45953.683193518518</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45953.683193518518</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45953.683193518518</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45953.683193518518</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45953.683193518518</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45953.683193518518</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45953.683193518518</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ref="G728:G791" ca="1" si="12">IFERROR(NOW()-F728,"-")</f>
        <v>45953.683193518518</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45953.683193518518</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45953.683193518518</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45953.683193518518</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45953.683193518518</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45953.683193518518</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45953.683193518518</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45953.683193518518</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45953.683193518518</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45953.683193518518</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45953.683193518518</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45953.683193518518</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45953.683193518518</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45953.683193518518</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45953.683193518518</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45953.683193518518</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45953.683193518518</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45953.683193518518</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45953.683193518518</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45953.683193518518</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45953.683193518518</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45953.683193518518</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45953.683193518518</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45953.683193518518</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45953.683193518518</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45953.683193518518</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45953.683193518518</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45953.683193518518</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45953.683193518518</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45953.683193518518</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45953.683193518518</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45953.683193518518</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45953.683193518518</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45953.683193518518</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45953.683193518518</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45953.683193518518</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45953.683193518518</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45953.683193518518</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45953.683193518518</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45953.683193518518</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45953.683193518518</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45953.683193518518</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45953.683193518518</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45953.683193518518</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45953.683193518518</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45953.683193518518</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45953.683193518518</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45953.683193518518</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45953.683193518518</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45953.683193518518</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45953.683193518518</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45953.683193518518</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45953.683193518518</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45953.683193518518</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45953.683193518518</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45953.683193518518</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45953.683193518518</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45953.683193518518</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45953.683193518518</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45953.683193518518</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45953.683193518518</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45953.683193518518</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45953.683193518518</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45953.683193518518</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ref="G792:G855" ca="1" si="13">IFERROR(NOW()-F792,"-")</f>
        <v>45953.683193518518</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45953.683193518518</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45953.683193518518</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45953.683193518518</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45953.683193518518</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45953.683193518518</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45953.683193518518</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45953.683193518518</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45953.683193518518</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45953.683193518518</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45953.683193518518</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45953.683193518518</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45953.683193518518</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45953.683193518518</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45953.683193518518</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45953.683193518518</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45953.683193518518</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45953.683193518518</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45953.683193518518</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45953.683193518518</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45953.683193518518</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45953.683193518518</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45953.683193518518</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45953.683193518518</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45953.683193518518</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45953.683193518518</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45953.683193518518</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45953.683193518518</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45953.683193518518</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45953.683193518518</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45953.683193518518</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45953.683193518518</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45953.683193518518</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45953.683193518518</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45953.683193518518</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45953.683193518518</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45953.683193518518</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45953.683193518518</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45953.683193518518</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45953.683193518518</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45953.683193518518</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45953.683193518518</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45953.683193518518</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45953.683193518518</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45953.683193518518</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45953.683193518518</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45953.683193518518</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45953.683193518518</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45953.683193518518</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45953.683193518518</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45953.683193518518</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45953.683193518518</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45953.683193518518</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45953.683193518518</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45953.683193518518</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45953.683193518518</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45953.683193518518</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45953.683193518518</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45953.683193518518</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45953.683193518518</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45953.683193518518</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45953.683193518518</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45953.683193518518</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45953.683193518518</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ref="G856:G919" ca="1" si="14">IFERROR(NOW()-F856,"-")</f>
        <v>45953.683193518518</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45953.683193518518</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45953.683193518518</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45953.683193518518</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45953.683193518518</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45953.683193518518</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45953.683193518518</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45953.683193518518</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45953.683193518518</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45953.683193518518</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45953.683193518518</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45953.683193518518</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45953.683193518518</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45953.683193518518</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45953.683193518518</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45953.683193518518</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45953.683193518518</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45953.683193518518</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45953.683193518518</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45953.683193518518</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45953.683193518518</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45953.683193518518</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45953.683193518518</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45953.683193518518</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45953.683193518518</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45953.683193518518</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45953.683193518518</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45953.683193518518</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45953.683193518518</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45953.683193518518</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45953.683193518518</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45953.683193518518</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45953.683193518518</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45953.683193518518</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45953.683193518518</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45953.683193518518</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45953.683193518518</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45953.683193518518</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45953.683193518518</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45953.683193518518</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45953.683193518518</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45953.683193518518</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45953.683193518518</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45953.683193518518</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45953.683193518518</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45953.683193518518</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45953.683193518518</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45953.683193518518</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45953.683193518518</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45953.683193518518</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45953.683193518518</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45953.683193518518</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45953.683193518518</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45953.683193518518</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45953.683193518518</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45953.683193518518</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45953.683193518518</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45953.683193518518</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45953.683193518518</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45953.683193518518</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45953.683193518518</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45953.683193518518</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45953.683193518518</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45953.683193518518</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ref="G920:G983" ca="1" si="15">IFERROR(NOW()-F920,"-")</f>
        <v>45953.683193518518</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45953.683193518518</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45953.683193518518</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45953.683193518518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45953.683193518518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45953.683193518518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45953.683193518518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45953.683193518518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45953.683193518518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45953.683193518518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45953.683193518518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45953.683193518518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45953.683193518518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45953.683193518518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45953.683193518518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45953.683193518518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45953.683193518518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45953.683193518518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45953.683193518518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45953.683193518518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45953.683193518518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45953.683193518518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45953.683193518518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45953.683193518518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45953.683193518518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45953.683193518518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45953.683193518518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45953.683193518518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45953.683193518518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45953.683193518518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45953.683193518518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45953.683193518518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45953.683193518518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45953.683193518518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45953.683193518518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45953.683193518518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45953.683193518518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45953.683193518518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45953.683193518518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45953.683193518518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45953.683193518518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45953.683193518518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45953.683193518518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45953.683193518518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45953.683193518518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45953.683193518518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45953.683193518518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45953.683193518518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45953.683193518518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45953.683193518518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45953.683193518518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45953.683193518518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45953.683193518518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45953.683193518518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45953.683193518518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45953.683193518518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45953.683193518518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45953.683193518518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45953.683193518518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45953.683193518518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45953.683193518518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45953.683193518518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45953.683193518518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45953.683193518518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ref="G984:G1047" ca="1" si="16">IFERROR(NOW()-F984,"-")</f>
        <v>45953.683193518518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45953.683193518518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45953.683193518518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45953.683193518518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45953.683193518518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45953.683193518518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45953.683193518518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45953.683193518518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45953.683193518518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45953.683193518518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45953.683193518518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45953.683193518518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45953.683193518518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45953.683193518518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45953.683193518518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45953.683193518518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45953.683193518518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45953.683193518518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45953.683193518518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45953.683193518518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45953.683193518518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45953.683193518518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45953.683193518518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45953.683193518518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45953.683193518518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45953.683193518518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45953.683193518518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45953.683193518518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45953.683193518518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45953.683193518518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45953.683193518518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45953.683193518518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45953.683193518518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45953.683193518518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45953.683193518518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45953.683193518518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45953.683193518518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45953.683193518518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45953.683193518518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45953.683193518518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45953.683193518518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45953.683193518518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45953.683193518518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45953.683193518518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45953.683193518518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45953.683193518518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45953.683193518518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45953.683193518518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45953.683193518518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45953.683193518518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45953.683193518518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45953.683193518518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45953.683193518518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45953.683193518518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45953.683193518518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45953.683193518518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45953.683193518518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45953.683193518518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45953.683193518518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45953.683193518518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45953.683193518518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45953.683193518518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45953.683193518518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45953.683193518518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ref="G1048:G1111" ca="1" si="17">IFERROR(NOW()-F1048,"-")</f>
        <v>45953.683193518518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45953.683193518518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45953.683193518518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45953.683193518518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45953.683193518518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45953.683193518518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45953.683193518518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45953.683193518518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45953.683193518518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45953.683193518518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45953.683193518518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45953.683193518518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45953.683193518518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45953.683193518518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45953.683193518518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45953.683193518518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45953.683193518518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45953.683193518518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45953.683193518518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45953.683193518518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45953.683193518518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45953.683193518518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45953.683193518518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45953.683193518518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45953.683193518518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45953.683193518518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45953.683193518518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45953.683193518518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45953.683193518518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45953.683193518518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45953.683193518518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45953.683193518518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45953.683193518518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45953.683193518518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45953.683193518518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45953.683193518518</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45953.683193518518</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45953.683193518518</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45953.683193518518</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45953.683193518518</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45953.683193518518</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45953.683193518518</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45953.683193518518</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45953.683193518518</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45953.683193518518</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45953.683193518518</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45953.683193518518</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45953.683193518518</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45953.683193518518</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45953.683193518518</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45953.683193518518</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45953.683193518518</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45953.683193518518</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45953.683193518518</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45953.683193518518</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45953.683193518518</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45953.683193518518</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45953.683193518518</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45953.683193518518</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45953.683193518518</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45953.683193518518</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45953.683193518518</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45953.683193518518</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45953.683193518518</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ref="G1112:G1126" ca="1" si="18">IFERROR(NOW()-F1112,"-")</f>
        <v>45953.683193518518</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45953.683193518518</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45953.683193518518</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45953.683193518518</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45953.683193518518</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45953.683193518518</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45953.683193518518</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45953.683193518518</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45953.683193518518</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45953.683193518518</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45953.683193518518</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45953.683193518518</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45953.683193518518</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45953.683193518518</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45953.683193518518</v>
      </c>
      <c r="H1126" s="22"/>
      <c r="I1126" s="19" t="str">
        <f>IFERROR(VLOOKUP(D1126,DB!A:F,6,0),"")</f>
        <v/>
      </c>
      <c r="J1126" s="18" t="str">
        <f>IFERROR(VLOOKUP(D1126,DB!A:G,7,0),"")</f>
        <v/>
      </c>
      <c r="K1126" s="47"/>
      <c r="L1126" s="23" t="str">
        <f>IFERROR(VLOOKUP(D1126,DB!A:I,9,0),"")</f>
        <v/>
      </c>
    </row>
  </sheetData>
  <dataValidations count="2">
    <dataValidation allowBlank="1" showInputMessage="1" showErrorMessage="1" sqref="E1" xr:uid="{5914219A-CB83-432D-936A-CC0CB6F3982A}"/>
    <dataValidation type="list" allowBlank="1" showInputMessage="1" showErrorMessage="1" sqref="E2:E11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3"/>
  <sheetViews>
    <sheetView workbookViewId="0">
      <selection activeCell="J5" sqref="J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39089</v>
      </c>
      <c r="B2" s="98" t="str">
        <f>IFERROR(VLOOKUP(D2,DB!A:K,11,0),"")</f>
        <v>R4</v>
      </c>
      <c r="C2" s="99">
        <v>1</v>
      </c>
      <c r="D2" s="95" t="s">
        <v>35115</v>
      </c>
      <c r="E2" s="100" t="s">
        <v>38998</v>
      </c>
      <c r="F2" s="101">
        <v>45703.480717592596</v>
      </c>
      <c r="G2" s="102">
        <f ca="1">IFERROR(NOW()-F2,"")</f>
        <v>250.20247592592204</v>
      </c>
      <c r="H2" s="101">
        <v>45703.474768518521</v>
      </c>
      <c r="I2" s="98" t="str">
        <f>IFERROR(VLOOKUP(D2,DB!A:F,6,0),"")</f>
        <v>SCECO</v>
      </c>
      <c r="J2" s="98" t="str">
        <f>IFERROR(VLOOKUP(D2,DB!A:G,7,0),"")</f>
        <v>Dead</v>
      </c>
      <c r="K2" s="103" t="s">
        <v>39090</v>
      </c>
      <c r="L2" s="95" t="str">
        <f>IFERROR(VLOOKUP(D2,DB!A:I,9,0),"")</f>
        <v>Latis</v>
      </c>
    </row>
    <row r="3" spans="1:16" ht="30" customHeight="1">
      <c r="A3" s="121" t="s">
        <v>39091</v>
      </c>
      <c r="B3" s="98" t="str">
        <f>IFERROR(VLOOKUP(D3,DB!A:K,11,0),"")</f>
        <v>R4</v>
      </c>
      <c r="C3" s="122">
        <v>1</v>
      </c>
      <c r="D3" s="95" t="s">
        <v>27420</v>
      </c>
      <c r="E3" s="100" t="s">
        <v>38998</v>
      </c>
      <c r="F3" s="125">
        <v>45953.634722222225</v>
      </c>
      <c r="G3" s="126">
        <f ca="1">IFERROR(NOW()-F3,"")</f>
        <v>4.8471296293428168E-2</v>
      </c>
      <c r="H3" s="125">
        <v>45953.546631944446</v>
      </c>
      <c r="I3" s="121" t="str">
        <f>IFERROR(VLOOKUP(D3,DB!A:F,6,0),"")</f>
        <v>SCECO</v>
      </c>
      <c r="J3" s="121" t="str">
        <f>IFERROR(VLOOKUP(D3,DB!A:G,7,0),"")</f>
        <v>Dead</v>
      </c>
      <c r="K3" s="127" t="s">
        <v>39092</v>
      </c>
      <c r="L3" s="123" t="str">
        <f>IFERROR(VLOOKUP(D3,DB!A:I,9,0),"")</f>
        <v>Latis</v>
      </c>
    </row>
    <row r="4" spans="1:16" ht="15" customHeight="1">
      <c r="A4" s="121"/>
      <c r="B4" s="98" t="str">
        <f>IFERROR(VLOOKUP(D4,DB!A:K,11,0),"")</f>
        <v/>
      </c>
      <c r="C4" s="122"/>
      <c r="D4" s="95"/>
      <c r="E4" s="100"/>
      <c r="F4" s="125"/>
      <c r="G4" s="126">
        <f ca="1">IFERROR(NOW()-F4,"")</f>
        <v>45953.683193518518</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45953.683193518518</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45953.683193518518</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45953.683193518518</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45953.683193518518</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45953.683193518518</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45953.683193518518</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45953.683193518518</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45953.683193518518</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45953.683193518518</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45953.683193518518</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45953.683193518518</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45953.683193518518</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24"/>
      <c r="F17" s="125"/>
      <c r="G17" s="126">
        <f ca="1">IFERROR(NOW()-F17,"")</f>
        <v>45953.683193518518</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45953.683193518518</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45953.683193518518</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c r="E20" s="124"/>
      <c r="F20" s="125"/>
      <c r="G20" s="126">
        <f ca="1">IFERROR(NOW()-F20,"")</f>
        <v>45953.683193518518</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95"/>
      <c r="E21" s="124"/>
      <c r="F21" s="125"/>
      <c r="G21" s="126">
        <f ca="1">IFERROR(NOW()-F21,"")</f>
        <v>45953.683193518518</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45953.683193518518</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45953.683193518518</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45953.683193518518</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45953.683193518518</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45953.683193518518</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45953.683193518518</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45953.683193518518</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45953.683193518518</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45953.683193518518</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45953.683193518518</v>
      </c>
      <c r="H31" s="125"/>
      <c r="I31" s="121" t="str">
        <f>IFERROR(VLOOKUP(D31,DB!A:F,6,0),"")</f>
        <v/>
      </c>
      <c r="J31" s="121" t="str">
        <f>IFERROR(VLOOKUP(D31,DB!A:G,7,0),"")</f>
        <v/>
      </c>
      <c r="K31" s="127"/>
      <c r="L31" s="123" t="str">
        <f>IFERROR(VLOOKUP(D31,DB!A:I,9,0),"")</f>
        <v/>
      </c>
    </row>
    <row r="32" spans="1:12" ht="15" customHeight="1">
      <c r="A32" s="121"/>
      <c r="B32" s="121" t="str">
        <f>IFERROR(VLOOKUP(D33,DB!A:K,11,0),"")</f>
        <v/>
      </c>
      <c r="C32" s="122"/>
      <c r="D32" s="123"/>
      <c r="E32" s="124"/>
      <c r="F32" s="125"/>
      <c r="G32" s="126">
        <f ca="1">IFERROR(NOW()-F32,"")</f>
        <v>45953.683193518518</v>
      </c>
      <c r="H32" s="125"/>
      <c r="I32" s="121" t="str">
        <f>IFERROR(VLOOKUP(D33,DB!A:F,6,0),"")</f>
        <v/>
      </c>
      <c r="J32" s="121" t="str">
        <f>IFERROR(VLOOKUP(D33,DB!A:G,7,0),"")</f>
        <v/>
      </c>
      <c r="K32" s="127"/>
      <c r="L32" s="123" t="str">
        <f>IFERROR(VLOOKUP(D33,DB!A:I,9,0),"")</f>
        <v/>
      </c>
    </row>
    <row r="33" spans="1:12" ht="15" customHeight="1">
      <c r="A33" s="121"/>
      <c r="B33" s="121" t="str">
        <f>IFERROR(VLOOKUP(#REF!,DB!A:K,11,0),"")</f>
        <v/>
      </c>
      <c r="C33" s="122"/>
      <c r="D33" s="123"/>
      <c r="E33" s="124"/>
      <c r="F33" s="125"/>
      <c r="G33" s="126">
        <f ca="1">IFERROR(NOW()-F33,"")</f>
        <v>45953.683193518518</v>
      </c>
      <c r="H33" s="125"/>
      <c r="I33" s="121" t="str">
        <f>IFERROR(VLOOKUP(#REF!,DB!A:F,6,0),"")</f>
        <v/>
      </c>
      <c r="J33" s="121" t="str">
        <f>IFERROR(VLOOKUP(#REF!,DB!A:G,7,0),"")</f>
        <v/>
      </c>
      <c r="K33" s="127"/>
      <c r="L33" s="123" t="str">
        <f>IFERROR(VLOOKUP(#REF!,DB!A:I,9,0),"")</f>
        <v/>
      </c>
    </row>
    <row r="34" spans="1:12" ht="15" customHeight="1">
      <c r="A34" s="121"/>
      <c r="B34" s="121" t="str">
        <f>IFERROR(VLOOKUP(D34,DB!A:K,11,0),"")</f>
        <v/>
      </c>
      <c r="C34" s="122"/>
      <c r="D34" s="123"/>
      <c r="E34" s="124"/>
      <c r="F34" s="125"/>
      <c r="G34" s="126">
        <f ca="1">IFERROR(NOW()-F34,"")</f>
        <v>45953.683193518518</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45953.683193518518</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45953.683193518518</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45953.683193518518</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45953.683193518518</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45953.683193518518</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45953.683193518518</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45953.683193518518</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45953.683193518518</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45953.683193518518</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45953.683193518518</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45953.683193518518</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45953.683193518518</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45953.683193518518</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45953.683193518518</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45953.683193518518</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45953.683193518518</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45953.683193518518</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45953.683193518518</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45953.683193518518</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45953.683193518518</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45953.683193518518</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45953.683193518518</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45953.683193518518</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45953.683193518518</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45953.683193518518</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45953.683193518518</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45953.683193518518</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45953.683193518518</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45953.683193518518</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45953.683193518518</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45953.683193518518</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45953.683193518518</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45953.683193518518</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45953.683193518518</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45953.683193518518</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45953.683193518518</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45953.683193518518</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45953.683193518518</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45953.683193518518</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45953.683193518518</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45953.683193518518</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45953.683193518518</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45953.683193518518</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45953.683193518518</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45953.683193518518</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45953.683193518518</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45953.683193518518</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45953.683193518518</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45953.683193518518</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45953.683193518518</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45953.683193518518</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45953.683193518518</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45953.683193518518</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45953.683193518518</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45953.683193518518</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45953.683193518518</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45953.683193518518</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45953.683193518518</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45953.683193518518</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45953.683193518518</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45953.683193518518</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45953.683193518518</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45953.683193518518</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45953.683193518518</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45953.683193518518</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45953.683193518518</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45953.683193518518</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45953.683193518518</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45953.683193518518</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45953.683193518518</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45953.683193518518</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45953.683193518518</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45953.683193518518</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45953.683193518518</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45953.683193518518</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45953.683193518518</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45953.683193518518</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45953.683193518518</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45953.683193518518</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45953.683193518518</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45953.683193518518</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45953.683193518518</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45953.683193518518</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45953.683193518518</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45953.683193518518</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45953.683193518518</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45953.683193518518</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45953.683193518518</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45953.683193518518</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45953.683193518518</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45953.683193518518</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45953.683193518518</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45953.683193518518</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45953.683193518518</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45953.683193518518</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45953.683193518518</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45953.683193518518</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45953.683193518518</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45953.683193518518</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45953.683193518518</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45953.683193518518</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45953.683193518518</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45953.683193518518</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45953.683193518518</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45953.683193518518</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45953.683193518518</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45953.683193518518</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45953.683193518518</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45953.683193518518</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45953.683193518518</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45953.683193518518</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45953.683193518518</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45953.683193518518</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45953.683193518518</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45953.683193518518</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45953.683193518518</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45953.683193518518</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45953.683193518518</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45953.683193518518</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45953.683193518518</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45953.683193518518</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45953.683193518518</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45953.683193518518</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45953.683193518518</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45953.683193518518</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45953.683193518518</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45953.683193518518</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45953.683193518518</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45953.683193518518</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45953.683193518518</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45953.683193518518</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45953.683193518518</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45953.683193518518</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45953.683193518518</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45953.683193518518</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45953.683193518518</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45953.683193518518</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45953.683193518518</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45953.683193518518</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45953.683193518518</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45953.683193518518</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45953.683193518518</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45953.683193518518</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45953.683193518518</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45953.683193518518</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45953.683193518518</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45953.683193518518</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45953.683193518518</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45953.683193518518</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45953.683193518518</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45953.683193518518</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45953.683193518518</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45953.683193518518</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45953.683193518518</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45953.683193518518</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45953.683193518518</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45953.683193518518</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45953.683193518518</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45953.683193518518</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45953.683193518518</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45953.683193518518</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45953.683193518518</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45953.683193518518</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45953.683193518518</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45953.683193518518</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45953.683193518518</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45953.683193518518</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45953.683193518518</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45953.683193518518</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45953.683193518518</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45953.683193518518</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45953.683193518518</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45953.683193518518</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45953.683193518518</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45953.683193518518</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45953.683193518518</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45953.683193518518</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45953.683193518518</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45953.683193518518</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45953.683193518518</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45953.683193518518</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45953.683193518518</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45953.683193518518</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45953.683193518518</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45953.683193518518</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45953.683193518518</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45953.683193518518</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45953.683193518518</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45953.683193518518</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45953.683193518518</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45953.683193518518</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45953.683193518518</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45953.683193518518</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45953.683193518518</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45953.683193518518</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45953.683193518518</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45953.683193518518</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45953.683193518518</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45953.683193518518</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45953.683193518518</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45953.683193518518</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45953.683193518518</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45953.683193518518</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45953.683193518518</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45953.683193518518</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45953.683193518518</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45953.683193518518</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45953.683193518518</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45953.683193518518</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45953.683193518518</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45953.683193518518</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45953.683193518518</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45953.683193518518</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45953.683193518518</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45953.683193518518</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45953.683193518518</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45953.683193518518</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45953.683193518518</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45953.683193518518</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45953.683193518518</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45953.683193518518</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45953.683193518518</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45953.683193518518</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45953.683193518518</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45953.683193518518</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45953.683193518518</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45953.683193518518</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45953.683193518518</v>
      </c>
      <c r="H262" s="125"/>
      <c r="I262" s="121" t="str">
        <f>IFERROR(VLOOKUP(D262,DB!A:F,6,0),"")</f>
        <v/>
      </c>
      <c r="J262" s="121" t="str">
        <f>IFERROR(VLOOKUP(D262,DB!A:G,7,0),"")</f>
        <v/>
      </c>
      <c r="K262" s="127"/>
      <c r="L262" s="123" t="str">
        <f>IFERROR(VLOOKUP(D262,DB!A:I,9,0),"")</f>
        <v/>
      </c>
    </row>
    <row r="263" spans="1:12" ht="15" customHeight="1">
      <c r="A263" s="128"/>
      <c r="B263" s="128" t="str">
        <f>IFERROR(VLOOKUP(D263,DB!A:K,11,0),"")</f>
        <v/>
      </c>
      <c r="C263" s="129"/>
      <c r="D263" s="130"/>
      <c r="E263" s="131"/>
      <c r="F263" s="132"/>
      <c r="G263" s="133">
        <f ca="1">IFERROR(NOW()-F263,"")</f>
        <v>45953.683193518518</v>
      </c>
      <c r="H263" s="132"/>
      <c r="I263" s="128" t="str">
        <f>IFERROR(VLOOKUP(D263,DB!A:F,6,0),"")</f>
        <v/>
      </c>
      <c r="J263" s="128" t="str">
        <f>IFERROR(VLOOKUP(D263,DB!A:G,7,0),"")</f>
        <v/>
      </c>
      <c r="K263" s="134"/>
      <c r="L263" s="130" t="str">
        <f>IFERROR(VLOOKUP(D263,DB!A:I,9,0),"")</f>
        <v/>
      </c>
    </row>
  </sheetData>
  <dataValidations count="2">
    <dataValidation allowBlank="1" showInputMessage="1" showErrorMessage="1" sqref="E1" xr:uid="{A4F81451-56CC-4543-9497-104C4E44EE4B}"/>
    <dataValidation type="list" allowBlank="1" showInputMessage="1" showErrorMessage="1" sqref="E2:E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tabSelected="1" workbookViewId="0">
      <selection activeCell="D9" sqref="D9:D13"/>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39093</v>
      </c>
      <c r="B2" s="37" t="str">
        <f>IFERROR(VLOOKUP(D2,DB!A:K,11,0),"")</f>
        <v>R5</v>
      </c>
      <c r="C2" s="37">
        <v>3</v>
      </c>
      <c r="D2" s="120" t="s">
        <v>36034</v>
      </c>
      <c r="E2" s="37" t="s">
        <v>38998</v>
      </c>
      <c r="F2" s="38">
        <v>45891.832060185188</v>
      </c>
      <c r="G2" s="146">
        <f ca="1">IFERROR(NOW()-F2,"")</f>
        <v>61.851133333329926</v>
      </c>
      <c r="H2" s="38">
        <v>45891.790393518517</v>
      </c>
      <c r="I2" s="37" t="str">
        <f>IFERROR(VLOOKUP(D2,DB!A:F,6,0),"")</f>
        <v>Generator-SG</v>
      </c>
      <c r="J2" s="37" t="str">
        <f>IFERROR(VLOOKUP(D2,DB!A:G,7,0),"")</f>
        <v>Vandalized</v>
      </c>
      <c r="K2" s="37" t="s">
        <v>39094</v>
      </c>
      <c r="L2" s="37" t="str">
        <f>IFERROR(VLOOKUP(D2,DB!A:I,9,0),"")</f>
        <v>Latis</v>
      </c>
      <c r="M2" s="119"/>
    </row>
    <row r="3" spans="1:13" ht="30.75">
      <c r="A3" s="37" t="s">
        <v>39095</v>
      </c>
      <c r="B3" s="37" t="str">
        <f>IFERROR(VLOOKUP(D3,DB!A:K,11,0),"")</f>
        <v>R5</v>
      </c>
      <c r="C3" s="37">
        <v>1</v>
      </c>
      <c r="D3" s="37" t="s">
        <v>31329</v>
      </c>
      <c r="E3" s="37" t="s">
        <v>39081</v>
      </c>
      <c r="F3" s="38">
        <v>45926.188877314817</v>
      </c>
      <c r="G3" s="146">
        <f t="shared" ref="G3" ca="1" si="0">IFERROR(NOW()-F3,"")</f>
        <v>27.494316203701601</v>
      </c>
      <c r="H3" s="38">
        <v>45926.158159722225</v>
      </c>
      <c r="I3" s="37" t="str">
        <f>IFERROR(VLOOKUP(D3,DB!A:F,6,0),"")</f>
        <v>SCECO</v>
      </c>
      <c r="J3" s="37" t="str">
        <f>IFERROR(VLOOKUP(D3,DB!A:G,7,0),"")</f>
        <v>Good</v>
      </c>
      <c r="K3" s="37" t="s">
        <v>39096</v>
      </c>
      <c r="L3" s="37" t="str">
        <f>IFERROR(VLOOKUP(D3,DB!A:I,9,0),"")</f>
        <v>Latis</v>
      </c>
      <c r="M3" s="119"/>
    </row>
    <row r="4" spans="1:13" ht="30.75">
      <c r="A4" s="37" t="s">
        <v>39097</v>
      </c>
      <c r="B4" s="37" t="str">
        <f>IFERROR(VLOOKUP(D4,DB!A:K,11,0),"")</f>
        <v>R5</v>
      </c>
      <c r="C4" s="37">
        <v>2</v>
      </c>
      <c r="D4" s="37" t="s">
        <v>31193</v>
      </c>
      <c r="E4" s="37" t="s">
        <v>38998</v>
      </c>
      <c r="F4" s="38">
        <v>45944.771574074075</v>
      </c>
      <c r="G4" s="39">
        <f t="shared" ref="G4" ca="1" si="1">IFERROR(NOW()-F4,"")</f>
        <v>8.911619444443204</v>
      </c>
      <c r="H4" s="38">
        <v>45944.676192129627</v>
      </c>
      <c r="I4" s="37" t="str">
        <f>IFERROR(VLOOKUP(D4,DB!A:F,6,0),"")</f>
        <v>SCECO</v>
      </c>
      <c r="J4" s="37" t="str">
        <f>IFERROR(VLOOKUP(D4,DB!A:G,7,0),"")</f>
        <v>Dead</v>
      </c>
      <c r="K4" s="37" t="s">
        <v>39098</v>
      </c>
      <c r="L4" s="37" t="str">
        <f>IFERROR(VLOOKUP(D4,DB!A:I,9,0),"")</f>
        <v>Latis</v>
      </c>
    </row>
    <row r="5" spans="1:13" ht="48" customHeight="1">
      <c r="A5" s="154" t="s">
        <v>39099</v>
      </c>
      <c r="B5" s="154" t="str">
        <f>IFERROR(VLOOKUP(D5,DB!A:K,11,0),"")</f>
        <v>R5</v>
      </c>
      <c r="C5" s="154">
        <v>1</v>
      </c>
      <c r="D5" s="154" t="s">
        <v>34781</v>
      </c>
      <c r="E5" s="154" t="s">
        <v>39081</v>
      </c>
      <c r="F5" s="155">
        <v>45948.661111111112</v>
      </c>
      <c r="G5" s="156">
        <f ca="1">IFERROR(NOW()-F5,"")</f>
        <v>5.0220824074058328</v>
      </c>
      <c r="H5" s="155">
        <v>45948.661111111112</v>
      </c>
      <c r="I5" s="154" t="str">
        <f>IFERROR(VLOOKUP(D5,DB!A:F,6,0),"")</f>
        <v>SCECO</v>
      </c>
      <c r="J5" s="154" t="str">
        <f>IFERROR(VLOOKUP(D5,DB!A:G,7,0),"")</f>
        <v>Dead</v>
      </c>
      <c r="K5" s="154" t="s">
        <v>39100</v>
      </c>
      <c r="L5" s="154" t="str">
        <f>IFERROR(VLOOKUP(D5,DB!A:I,9,0),"")</f>
        <v>Latis</v>
      </c>
    </row>
    <row r="6" spans="1:13" ht="15">
      <c r="A6" s="154" t="s">
        <v>39101</v>
      </c>
      <c r="B6" s="154" t="str">
        <f>IFERROR(VLOOKUP(D6,DB!A:K,11,0),"")</f>
        <v>R5</v>
      </c>
      <c r="C6" s="154">
        <v>1</v>
      </c>
      <c r="D6" s="154" t="s">
        <v>35382</v>
      </c>
      <c r="E6" s="154" t="s">
        <v>38998</v>
      </c>
      <c r="F6" s="155">
        <v>45953.650277777779</v>
      </c>
      <c r="G6" s="156">
        <f ca="1">IFERROR(NOW()-F6,"")</f>
        <v>3.2915740739554167E-2</v>
      </c>
      <c r="H6" s="155">
        <v>45953.537048611113</v>
      </c>
      <c r="I6" s="154" t="str">
        <f>IFERROR(VLOOKUP(D6,DB!A:F,6,0),"")</f>
        <v>Generator-SG</v>
      </c>
      <c r="J6" s="154" t="str">
        <f>IFERROR(VLOOKUP(D6,DB!A:G,7,0),"")</f>
        <v>Vandalized</v>
      </c>
      <c r="K6" s="154" t="s">
        <v>39102</v>
      </c>
      <c r="L6" s="154" t="str">
        <f>IFERROR(VLOOKUP(D6,DB!A:I,9,0),"")</f>
        <v>Latis</v>
      </c>
    </row>
    <row r="7" spans="1:13" ht="15">
      <c r="A7" s="160"/>
      <c r="B7" s="160" t="str">
        <f>IFERROR(VLOOKUP(D7,DB!A:K,11,0),"")</f>
        <v/>
      </c>
      <c r="C7" s="160"/>
      <c r="D7" s="160"/>
      <c r="E7" s="160"/>
      <c r="F7" s="161"/>
      <c r="G7" s="162">
        <f ca="1">IFERROR(NOW()-F7,"")</f>
        <v>45953.683193518518</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45953.683193518518</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45953.683193518518</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45953.683193518518</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45953.683193518518</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45953.683193518518</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45953.683193518518</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45953.683193518518</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45953.683193518518</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45953.683193518518</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45953.683193518518</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45953.683193518518</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45953.683193518518</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45953.683193518518</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45953.683193518518</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45953.683193518518</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45953.683193518518</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45953.683193518518</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45953.683193518518</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45953.683193518518</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45953.683193518518</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45953.683193518518</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45953.683193518518</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45953.683193518518</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45953.683193518518</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45953.683193518518</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45953.683193518518</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45953.683193518518</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45953.683193518518</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45953.683193518518</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45953.683193518518</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45953.683193518518</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45953.683193518518</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45953.683193518518</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45953.683193518518</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45953.683193518518</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45953.683193518518</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45953.683193518518</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45953.683193518518</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45953.683193518518</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45953.683193518518</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45953.683193518518</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45953.683193518518</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45953.683193518518</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45953.683193518518</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45953.683193518518</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45953.683193518518</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45953.683193518518</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45953.683193518518</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45953.683193518518</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45953.683193518518</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45953.683193518518</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45953.683193518518</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45953.683193518518</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45953.683193518518</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45953.683193518518</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45953.683193518518</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45953.683193518518</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45953.683193518518</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45953.683193518518</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45953.683193518518</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45953.683193518518</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45953.683193518518</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45953.683193518518</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45953.683193518518</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45953.683193518518</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45953.683193518518</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45953.683193518518</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45953.683193518518</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45953.683193518518</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45953.683193518518</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45953.683193518518</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45953.683193518518</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45953.683193518518</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45953.683193518518</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45953.683193518518</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45953.683193518518</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45953.683193518518</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45953.683193518518</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45953.683193518518</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45953.683193518518</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45953.683193518518</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45953.683193518518</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45953.683193518518</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45953.683193518518</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45953.683193518518</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45953.683193518518</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45953.683193518518</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45953.683193518518</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45953.683193518518</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45953.683193518518</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45953.683193518518</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45953.683193518518</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45953.683193518518</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45953.683193518518</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45953.683193518518</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45953.683193518518</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45953.683193518518</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45953.683193518518</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45953.683193518518</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45953.683193518518</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45953.683193518518</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45953.683193518518</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45953.683193518518</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45953.683193518518</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45953.683193518518</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45953.683193518518</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45953.683193518518</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45953.683193518518</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45953.683193518518</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45953.683193518518</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45953.683193518518</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45953.683193518518</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45953.683193518518</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45953.683193518518</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45953.683193518518</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45953.683193518518</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45953.683193518518</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45953.683193518518</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45953.683193518518</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45953.683193518518</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45953.683193518518</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45953.683193518518</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45953.683193518518</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45953.683193518518</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45953.683193518518</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45953.683193518518</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45953.683193518518</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45953.683193518518</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45953.683193518518</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45953.683193518518</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45953.683193518518</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45953.683193518518</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45953.683193518518</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45953.683193518518</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45953.683193518518</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45953.683193518518</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45953.683193518518</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45953.683193518518</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45953.683193518518</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45953.683193518518</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45953.683193518518</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45953.683193518518</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45953.683193518518</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45953.683193518518</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45953.683193518518</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45953.683193518518</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45953.683193518518</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45953.683193518518</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45953.683193518518</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45953.683193518518</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45953.683193518518</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45953.683193518518</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45953.683193518518</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45953.683193518518</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45953.683193518518</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45953.683193518518</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45953.683193518518</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45953.683193518518</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45953.683193518518</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45953.683193518518</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45953.683193518518</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45953.683193518518</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45953.683193518518</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45953.683193518518</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45953.683193518518</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45953.683193518518</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45953.683193518518</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45953.683193518518</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45953.683193518518</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45953.683193518518</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45953.683193518518</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45953.683193518518</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45953.683193518518</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45953.683193518518</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45953.683193518518</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45953.683193518518</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45953.683193518518</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45953.683193518518</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45953.683193518518</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45953.683193518518</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45953.683193518518</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45953.683193518518</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45953.683193518518</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45953.683193518518</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45953.683193518518</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45953.683193518518</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45953.683193518518</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45953.683193518518</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45953.683193518518</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45953.683193518518</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45953.683193518518</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45953.683193518518</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45953.683193518518</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45953.683193518518</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45953.683193518518</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45953.683193518518</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45953.683193518518</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45953.683193518518</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45953.683193518518</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45953.683193518518</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45953.683193518518</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45953.683193518518</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45953.683193518518</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45953.683193518518</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45953.683193518518</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45953.683193518518</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45953.683193518518</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45953.683193518518</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45953.683193518518</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45953.683193518518</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45953.683193518518</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45953.683193518518</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45953.683193518518</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45953.683193518518</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45953.683193518518</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45953.683193518518</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45953.683193518518</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45953.683193518518</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45953.683193518518</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45953.683193518518</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45953.683193518518</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45953.683193518518</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45953.683193518518</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45953.683193518518</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45953.683193518518</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45953.683193518518</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45953.683193518518</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45953.683193518518</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45953.683193518518</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45953.683193518518</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45953.683193518518</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45953.683193518518</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45953.683193518518</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45953.683193518518</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45953.683193518518</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45953.683193518518</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45953.683193518518</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45953.683193518518</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45953.683193518518</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45953.683193518518</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45953.683193518518</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45953.683193518518</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45953.683193518518</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45953.683193518518</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45953.683193518518</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45953.683193518518</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45953.683193518518</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45953.683193518518</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45953.683193518518</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45953.683193518518</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45953.683193518518</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45953.683193518518</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45953.683193518518</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45953.683193518518</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45953.683193518518</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45953.683193518518</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45953.683193518518</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45953.683193518518</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45953.683193518518</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45953.683193518518</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45953.683193518518</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45953.683193518518</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45953.683193518518</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45953.683193518518</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45953.683193518518</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45953.683193518518</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45953.683193518518</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45953.683193518518</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45953.683193518518</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45953.683193518518</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45953.683193518518</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45953.683193518518</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45953.683193518518</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45953.683193518518</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45953.683193518518</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45953.683193518518</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45953.683193518518</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45953.683193518518</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45953.683193518518</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45953.683193518518</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45953.683193518518</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45953.683193518518</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45953.683193518518</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45953.683193518518</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45953.683193518518</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45953.683193518518</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45953.683193518518</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45953.683193518518</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45953.683193518518</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45953.683193518518</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45953.683193518518</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45953.683193518518</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45953.683193518518</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45953.683193518518</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45953.683193518518</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45953.683193518518</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45953.683193518518</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45953.683193518518</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45953.683193518518</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45953.683193518518</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45953.683193518518</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45953.683193518518</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45953.683193518518</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45953.683193518518</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45953.683193518518</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45953.683193518518</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45953.683193518518</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45953.683193518518</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45953.683193518518</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45953.683193518518</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45953.683193518518</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45953.683193518518</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45953.683193518518</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45953.683193518518</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45953.683193518518</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45953.683193518518</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45953.683193518518</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45953.683193518518</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45953.683193518518</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45953.683193518518</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45953.683193518518</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45953.683193518518</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45953.683193518518</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45953.683193518518</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45953.683193518518</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45953.683193518518</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45953.683193518518</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45953.683193518518</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45953.683193518518</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45953.683193518518</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45953.683193518518</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45953.683193518518</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45953.683193518518</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45953.683193518518</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45953.683193518518</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45953.683193518518</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45953.683193518518</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45953.683193518518</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45953.683193518518</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45953.683193518518</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45953.683193518518</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45953.683193518518</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45953.683193518518</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45953.683193518518</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45953.683193518518</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45953.683193518518</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45953.683193518518</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45953.683193518518</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45953.683193518518</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45953.683193518518</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45953.683193518518</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45953.683193518518</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45953.683193518518</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45953.683193518518</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45953.683193518518</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45953.683193518518</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45953.683193518518</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45953.683193518518</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45953.683193518518</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45953.683193518518</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45953.683193518518</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45953.683193518518</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45953.683193518518</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45953.683193518518</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45953.683193518518</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45953.683193518518</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45953.683193518518</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45953.683193518518</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45953.683193518518</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45953.683193518518</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45953.683193518518</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45953.683193518518</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45953.683193518518</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45953.683193518518</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45953.683193518518</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45953.683193518518</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45953.683193518518</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45953.683193518518</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45953.683193518518</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45953.683193518518</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45953.683193518518</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45953.683193518518</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45953.683193518518</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45953.683193518518</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45953.683193518518</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45953.683193518518</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45953.683193518518</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45953.683193518518</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45953.683193518518</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45953.683193518518</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45953.683193518518</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45953.683193518518</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45953.683193518518</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45953.683193518518</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45953.683193518518</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45953.683193518518</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45953.683193518518</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45953.683193518518</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45953.683193518518</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45953.683193518518</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45953.683193518518</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45953.683193518518</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45953.683193518518</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45953.683193518518</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45953.683193518518</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45953.683193518518</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45953.683193518518</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45953.683193518518</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45953.683193518518</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45953.683193518518</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45953.683193518518</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45953.683193518518</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45953.683193518518</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45953.683193518518</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45953.683193518518</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45953.683193518518</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45953.683193518518</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45953.683193518518</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45953.683193518518</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45953.683193518518</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45953.683193518518</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45953.683193518518</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45953.683193518518</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45953.683193518518</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45953.683193518518</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45953.683193518518</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45953.683193518518</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45953.683193518518</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45953.683193518518</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45953.683193518518</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45953.683193518518</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45953.683193518518</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45953.683193518518</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45953.683193518518</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45953.683193518518</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45953.683193518518</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45953.683193518518</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45953.683193518518</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45953.683193518518</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45953.683193518518</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45953.683193518518</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45953.683193518518</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45953.683193518518</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45953.683193518518</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45953.683193518518</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45953.683193518518</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45953.683193518518</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45953.683193518518</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45953.683193518518</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45953.683193518518</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45953.683193518518</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45953.683193518518</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45953.683193518518</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45953.683193518518</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45953.683193518518</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45953.683193518518</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45953.683193518518</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45953.683193518518</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45953.683193518518</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45953.683193518518</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45953.683193518518</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45953.683193518518</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45953.683193518518</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45953.683193518518</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45953.683193518518</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45953.683193518518</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45953.683193518518</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45953.683193518518</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45953.683193518518</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45953.683193518518</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45953.683193518518</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45953.683193518518</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45953.683193518518</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45953.683193518518</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45953.683193518518</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45953.683193518518</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45953.683193518518</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45953.683193518518</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45953.683193518518</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45953.683193518518</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45953.683193518518</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45953.683193518518</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45953.683193518518</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45953.683193518518</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45953.683193518518</v>
      </c>
      <c r="H492" s="161"/>
      <c r="I492" s="160" t="str">
        <f>IFERROR(VLOOKUP(D492,DB!A:F,6,0),"")</f>
        <v/>
      </c>
      <c r="J492" s="160" t="str">
        <f>IFERROR(VLOOKUP(D492,DB!A:G,7,0),"")</f>
        <v/>
      </c>
      <c r="K492" s="160"/>
      <c r="L492" s="160" t="str">
        <f>IFERROR(VLOOKUP(D492,DB!A:I,9,0),"")</f>
        <v/>
      </c>
    </row>
    <row r="493" spans="1:12" ht="15">
      <c r="A493" s="160"/>
      <c r="B493" s="160" t="str">
        <f>IFERROR(VLOOKUP(D493,DB!A:K,11,0),"")</f>
        <v/>
      </c>
      <c r="C493" s="160"/>
      <c r="D493" s="160"/>
      <c r="E493" s="160"/>
      <c r="F493" s="161"/>
      <c r="G493" s="162">
        <f ca="1">IFERROR(NOW()-F493,"")</f>
        <v>45953.683193518518</v>
      </c>
      <c r="H493" s="161"/>
      <c r="I493" s="160" t="str">
        <f>IFERROR(VLOOKUP(D493,DB!A:F,6,0),"")</f>
        <v/>
      </c>
      <c r="J493" s="160" t="str">
        <f>IFERROR(VLOOKUP(D493,DB!A:G,7,0),"")</f>
        <v/>
      </c>
      <c r="K493" s="160"/>
      <c r="L493" s="160" t="str">
        <f>IFERROR(VLOOKUP(D493,DB!A:I,9,0),"")</f>
        <v/>
      </c>
    </row>
    <row r="494" spans="1:12" ht="15">
      <c r="A494" s="160"/>
      <c r="B494" s="160" t="str">
        <f>IFERROR(VLOOKUP(D494,DB!A:K,11,0),"")</f>
        <v/>
      </c>
      <c r="C494" s="160"/>
      <c r="D494" s="160"/>
      <c r="E494" s="160"/>
      <c r="F494" s="161"/>
      <c r="G494" s="162">
        <f ca="1">IFERROR(NOW()-F494,"")</f>
        <v>45953.683193518518</v>
      </c>
      <c r="H494" s="161"/>
      <c r="I494" s="160" t="str">
        <f>IFERROR(VLOOKUP(D494,DB!A:F,6,0),"")</f>
        <v/>
      </c>
      <c r="J494" s="160" t="str">
        <f>IFERROR(VLOOKUP(D494,DB!A:G,7,0),"")</f>
        <v/>
      </c>
      <c r="K494" s="160"/>
      <c r="L494" s="160" t="str">
        <f>IFERROR(VLOOKUP(D494,DB!A:I,9,0),"")</f>
        <v/>
      </c>
    </row>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604" ht="15"/>
    <row r="605" ht="15"/>
    <row r="607" ht="15"/>
    <row r="608" ht="15"/>
    <row r="609" ht="15"/>
    <row r="610" ht="15"/>
    <row r="612" ht="15"/>
    <row r="613" ht="15"/>
    <row r="620" ht="15"/>
    <row r="621" ht="15"/>
    <row r="622" ht="15"/>
    <row r="623" ht="15"/>
    <row r="624" ht="15"/>
    <row r="625" ht="15"/>
    <row r="628" ht="15"/>
    <row r="629" ht="15"/>
    <row r="630" ht="15"/>
    <row r="631" ht="15"/>
    <row r="632" ht="15"/>
    <row r="633" ht="15"/>
    <row r="634" ht="15"/>
    <row r="635" ht="15"/>
    <row r="636" ht="15"/>
    <row r="637" ht="15"/>
    <row r="638" ht="15"/>
    <row r="639"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5" ht="15"/>
    <row r="696" ht="15"/>
    <row r="733" ht="15"/>
    <row r="734" ht="15"/>
    <row r="735" ht="15"/>
    <row r="736" ht="15"/>
    <row r="737" ht="15"/>
    <row r="738" ht="15"/>
    <row r="739" ht="15"/>
    <row r="740" ht="15"/>
    <row r="741" ht="15"/>
    <row r="742"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3" ht="15"/>
    <row r="824" ht="15"/>
    <row r="825" ht="15"/>
    <row r="827" ht="15"/>
    <row r="828"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1" ht="15"/>
    <row r="862" ht="15"/>
    <row r="1032" ht="15"/>
    <row r="1033" ht="15"/>
    <row r="1034" ht="15"/>
    <row r="1035" ht="15"/>
    <row r="1036" ht="15"/>
    <row r="1037" ht="15"/>
    <row r="1043" ht="15"/>
    <row r="1044" ht="15"/>
    <row r="1045" ht="15"/>
    <row r="1046" ht="15"/>
    <row r="1047" ht="15"/>
    <row r="1048" ht="15"/>
    <row r="1049"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100" ht="15"/>
    <row r="1101" ht="15"/>
    <row r="1107" ht="15"/>
    <row r="1108" ht="15"/>
    <row r="1110" ht="15"/>
    <row r="1111" ht="15"/>
    <row r="1112" ht="15"/>
    <row r="1113" ht="15"/>
    <row r="1114" ht="15"/>
    <row r="1115" ht="15"/>
    <row r="1116" ht="15"/>
    <row r="1118" ht="15"/>
    <row r="1119" ht="15"/>
    <row r="1120"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9" ht="15"/>
    <row r="1190" ht="15"/>
    <row r="1191" ht="15"/>
    <row r="1192" ht="15"/>
    <row r="1193" ht="15"/>
    <row r="1194" ht="15"/>
    <row r="1195" ht="15"/>
    <row r="1196" ht="15"/>
    <row r="1197" ht="15"/>
    <row r="1198" ht="15"/>
    <row r="1199" ht="15"/>
    <row r="1200" ht="15"/>
    <row r="1201" ht="15"/>
    <row r="1202" ht="15"/>
    <row r="1204" ht="15"/>
    <row r="1205" ht="15"/>
    <row r="1206" ht="15"/>
    <row r="1207" ht="15"/>
    <row r="1208" ht="15"/>
    <row r="1209" ht="15"/>
    <row r="1210" ht="15"/>
    <row r="1211" ht="15"/>
    <row r="1212" ht="15"/>
    <row r="1213" ht="15"/>
    <row r="1214" ht="15"/>
    <row r="1215" ht="15"/>
    <row r="1218" ht="15"/>
    <row r="1219" ht="15"/>
    <row r="1220" ht="15"/>
    <row r="1221" ht="15"/>
    <row r="1222" ht="15"/>
    <row r="1223" ht="15"/>
    <row r="1224" ht="15"/>
    <row r="1226" ht="15"/>
    <row r="1227" ht="15"/>
    <row r="1228" ht="15"/>
    <row r="1229" ht="15"/>
    <row r="1230" ht="15"/>
    <row r="1231" ht="15"/>
    <row r="1232" ht="15"/>
    <row r="1233" ht="15"/>
    <row r="1234" ht="15"/>
    <row r="1235" ht="15"/>
    <row r="1236" ht="15"/>
    <row r="1238" ht="15"/>
    <row r="1239" ht="15"/>
    <row r="1240" ht="15"/>
    <row r="1241" ht="15"/>
    <row r="1242" ht="15"/>
    <row r="1243" ht="15"/>
    <row r="1244" ht="15"/>
    <row r="1245" ht="15"/>
    <row r="1246" ht="15"/>
    <row r="1247" ht="15"/>
    <row r="1255" ht="15"/>
    <row r="1256" ht="15"/>
    <row r="1259" ht="15"/>
    <row r="1260" ht="15"/>
    <row r="1261" ht="15"/>
    <row r="1262" ht="15"/>
    <row r="1263" ht="15"/>
    <row r="1264" ht="15"/>
    <row r="1265" ht="15"/>
    <row r="1266" ht="15"/>
    <row r="1269" ht="15"/>
    <row r="1270" ht="15"/>
    <row r="1271" ht="15"/>
    <row r="1272" ht="15"/>
    <row r="1273" ht="15"/>
    <row r="1274" ht="15"/>
    <row r="1275" ht="15"/>
    <row r="1276" ht="15"/>
    <row r="1277" ht="15"/>
    <row r="1278" ht="15"/>
    <row r="1279" ht="15"/>
    <row r="1280" ht="15"/>
    <row r="1282" ht="15"/>
    <row r="1283" ht="15"/>
    <row r="1284" ht="15"/>
    <row r="1287" ht="15"/>
    <row r="1289" ht="15"/>
    <row r="1291" ht="15"/>
    <row r="1294" ht="15"/>
    <row r="1295" ht="15"/>
    <row r="1296" ht="15"/>
    <row r="1298" ht="15"/>
    <row r="1300" ht="15"/>
    <row r="1301" ht="15"/>
    <row r="1302" ht="15"/>
    <row r="1303" ht="15"/>
    <row r="1304" ht="15"/>
    <row r="1306" ht="15"/>
    <row r="1307" ht="15"/>
    <row r="1308" ht="15"/>
    <row r="1309" ht="15"/>
    <row r="1311" ht="15"/>
    <row r="1313" ht="15"/>
    <row r="1314" ht="15"/>
    <row r="1316" ht="15"/>
    <row r="1317" ht="15"/>
    <row r="1318" ht="15"/>
    <row r="1319" ht="15"/>
    <row r="1321" ht="15"/>
    <row r="1323" ht="15"/>
    <row r="1324" ht="15"/>
  </sheetData>
  <dataValidations count="2">
    <dataValidation allowBlank="1" showInputMessage="1" showErrorMessage="1" sqref="E1" xr:uid="{920C6338-E771-4DAE-8C89-92A9093EA4DE}"/>
    <dataValidation type="list" allowBlank="1" showInputMessage="1" showErrorMessage="1" sqref="E2:E49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7"/>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39103</v>
      </c>
      <c r="B2" s="105" t="str">
        <f>IFERROR(VLOOKUP(D2,DB!A:K,11,0),"")</f>
        <v>R6</v>
      </c>
      <c r="C2" s="107">
        <v>1</v>
      </c>
      <c r="D2" s="105" t="s">
        <v>34704</v>
      </c>
      <c r="E2" s="108" t="s">
        <v>38998</v>
      </c>
      <c r="F2" s="109"/>
      <c r="G2" s="78">
        <f ca="1">IFERROR(NOW()-F2,"-")</f>
        <v>45953.683193518518</v>
      </c>
      <c r="H2" s="109">
        <v>45953.547835648147</v>
      </c>
      <c r="I2" s="105" t="str">
        <f>IFERROR(VLOOKUP(D2,DB!A:F,6,0),"")</f>
        <v>SCECO</v>
      </c>
      <c r="J2" s="104" t="str">
        <f>IFERROR(VLOOKUP(D2,DB!A:G,7,0),"")</f>
        <v>Dead</v>
      </c>
      <c r="K2" s="110" t="s">
        <v>39104</v>
      </c>
      <c r="L2" s="111" t="str">
        <f>IFERROR(VLOOKUP(D2,DB!A:I,9,0),"")</f>
        <v>Latis</v>
      </c>
    </row>
    <row r="3" spans="1:16383" ht="31.5" customHeight="1">
      <c r="A3" s="106"/>
      <c r="B3" s="105" t="str">
        <f>IFERROR(VLOOKUP(D3,DB!A:K,11,0),"")</f>
        <v/>
      </c>
      <c r="C3" s="107"/>
      <c r="D3" s="105"/>
      <c r="E3" s="108"/>
      <c r="F3" s="109"/>
      <c r="G3" s="78">
        <f ca="1">IFERROR(NOW()-F3,"-")</f>
        <v>45953.683193518518</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45953.683193518518</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45953.683193518518</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45953.683193518518</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45953.683193518518</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45953.683193518518</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45953.683193518518</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45953.683193518518</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45953.683193518518</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45953.683193518518</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45953.683193518518</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45953.683193518518</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45953.683193518518</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45953.683193518518</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45953.683193518518</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45953.683193518518</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45953.683193518518</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45953.683193518518</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45953.683193518518</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45953.683193518518</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45953.683193518518</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45953.683193518518</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45953.683193518518</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45953.683193518518</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45953.683193518518</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45953.683193518518</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45953.683193518518</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45953.683193518518</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45953.683193518518</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45953.683193518518</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45953.683193518518</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45953.683193518518</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45953.683193518518</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45953.683193518518</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45953.683193518518</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45953.683193518518</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45953.683193518518</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45953.683193518518</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45953.683193518518</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45953.683193518518</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45953.683193518518</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45953.683193518518</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45953.683193518518</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45953.683193518518</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45953.683193518518</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45953.683193518518</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45953.683193518518</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45953.683193518518</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45953.683193518518</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45953.683193518518</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45953.683193518518</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45953.683193518518</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45953.683193518518</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45953.683193518518</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45953.683193518518</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45953.683193518518</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45953.683193518518</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45953.683193518518</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45953.683193518518</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45953.683193518518</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45953.683193518518</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45953.683193518518</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45953.683193518518</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45953.683193518518</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45953.683193518518</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45953.683193518518</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45953.683193518518</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45953.683193518518</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45953.683193518518</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45953.683193518518</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45953.683193518518</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45953.683193518518</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45953.683193518518</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45953.683193518518</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45953.683193518518</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45953.683193518518</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45953.683193518518</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45953.683193518518</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45953.683193518518</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45953.683193518518</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45953.683193518518</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45953.683193518518</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45953.683193518518</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45953.683193518518</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45953.683193518518</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45953.683193518518</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45953.683193518518</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45953.683193518518</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45953.683193518518</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45953.683193518518</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45953.683193518518</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45953.683193518518</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45953.683193518518</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45953.683193518518</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45953.683193518518</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45953.683193518518</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45953.683193518518</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45953.683193518518</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45953.683193518518</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45953.683193518518</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45953.683193518518</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45953.683193518518</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45953.683193518518</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45953.683193518518</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45953.683193518518</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45953.683193518518</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45953.683193518518</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45953.683193518518</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45953.683193518518</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45953.683193518518</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45953.683193518518</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45953.683193518518</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45953.683193518518</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45953.683193518518</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45953.683193518518</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45953.683193518518</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45953.683193518518</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45953.683193518518</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45953.683193518518</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45953.683193518518</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45953.683193518518</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45953.683193518518</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45953.683193518518</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45953.683193518518</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45953.683193518518</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45953.683193518518</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45953.683193518518</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45953.683193518518</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45953.683193518518</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45953.683193518518</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45953.683193518518</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45953.683193518518</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45953.683193518518</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45953.683193518518</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45953.683193518518</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45953.683193518518</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45953.683193518518</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45953.683193518518</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45953.683193518518</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45953.683193518518</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45953.683193518518</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45953.683193518518</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45953.683193518518</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45953.683193518518</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45953.683193518518</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45953.683193518518</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45953.683193518518</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45953.683193518518</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45953.683193518518</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45953.683193518518</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45953.683193518518</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45953.683193518518</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45953.683193518518</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45953.683193518518</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45953.683193518518</v>
      </c>
      <c r="H157" s="109"/>
      <c r="I157" s="105" t="str">
        <f>IFERROR(VLOOKUP(D157,DB!A:F,6,0),"")</f>
        <v/>
      </c>
      <c r="J157" s="104" t="str">
        <f>IFERROR(VLOOKUP(D157,DB!A:G,7,0),"")</f>
        <v/>
      </c>
      <c r="K157" s="110"/>
      <c r="L157" s="111" t="str">
        <f>IFERROR(VLOOKUP(D157,DB!A:I,9,0),"")</f>
        <v/>
      </c>
    </row>
  </sheetData>
  <dataValidations count="2">
    <dataValidation allowBlank="1" showInputMessage="1" showErrorMessage="1" sqref="E1" xr:uid="{380493DB-286A-4683-AF55-C78F04945A49}"/>
    <dataValidation type="list" allowBlank="1" showInputMessage="1" showErrorMessage="1" sqref="E2:E15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2025-10-23T13:25:50Z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