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6721" documentId="13_ncr:1_{F6CB121F-512D-4AA6-A0C1-0FB36C537598}" xr6:coauthVersionLast="47" xr6:coauthVersionMax="47" xr10:uidLastSave="{78EB615B-8E44-4A7E-85AE-9FECE876428A}"/>
  <bookViews>
    <workbookView xWindow="-109" yWindow="-109" windowWidth="26301" windowHeight="14169" firstSheet="4"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4" i="4" l="1"/>
  <c r="B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G2" i="6"/>
  <c r="G3" i="6"/>
  <c r="G4"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G2" i="3"/>
  <c r="I3" i="4"/>
  <c r="J3" i="4"/>
  <c r="I3" i="6"/>
  <c r="I4" i="6"/>
  <c r="L3" i="6"/>
  <c r="L4" i="6"/>
  <c r="L2" i="6"/>
  <c r="J4" i="6"/>
  <c r="J3" i="6"/>
  <c r="J2" i="6"/>
  <c r="I2" i="6"/>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L60" i="5"/>
  <c r="J60" i="5"/>
  <c r="I60" i="5"/>
  <c r="G60" i="5"/>
  <c r="B60"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L4" i="5"/>
  <c r="L5" i="5"/>
  <c r="L6" i="5"/>
  <c r="L7" i="5"/>
  <c r="L8" i="5"/>
  <c r="L9" i="5"/>
  <c r="L10" i="5"/>
  <c r="L11" i="5"/>
  <c r="L12" i="5"/>
  <c r="L13" i="5"/>
  <c r="J4" i="5"/>
  <c r="J5" i="5"/>
  <c r="J6" i="5"/>
  <c r="J7" i="5"/>
  <c r="J8" i="5"/>
  <c r="J9" i="5"/>
  <c r="J10" i="5"/>
  <c r="J11" i="5"/>
  <c r="J12" i="5"/>
  <c r="J13" i="5"/>
  <c r="I4" i="5"/>
  <c r="I5" i="5"/>
  <c r="I6" i="5"/>
  <c r="I7" i="5"/>
  <c r="I8" i="5"/>
  <c r="I9" i="5"/>
  <c r="I10" i="5"/>
  <c r="I11" i="5"/>
  <c r="I12" i="5"/>
  <c r="I13" i="5"/>
  <c r="G4" i="5"/>
  <c r="G5" i="5"/>
  <c r="G6" i="5"/>
  <c r="G7" i="5"/>
  <c r="G8" i="5"/>
  <c r="G9" i="5"/>
  <c r="G10" i="5"/>
  <c r="G11" i="5"/>
  <c r="G12" i="5"/>
  <c r="G13" i="5"/>
  <c r="B4" i="5"/>
  <c r="B5" i="5"/>
  <c r="B6" i="5"/>
  <c r="B7" i="5"/>
  <c r="B8" i="5"/>
  <c r="B9" i="5"/>
  <c r="B10" i="5"/>
  <c r="B11" i="5"/>
  <c r="B12" i="5"/>
  <c r="B13" i="5"/>
  <c r="B3" i="5"/>
  <c r="G3" i="5"/>
  <c r="I3" i="5"/>
  <c r="J3" i="5"/>
  <c r="L3" i="5"/>
  <c r="B3" i="2"/>
  <c r="G3" i="2"/>
  <c r="I3" i="2"/>
  <c r="J3" i="2"/>
  <c r="L3" i="2"/>
  <c r="B4" i="2"/>
  <c r="G4" i="2"/>
  <c r="I4" i="2"/>
  <c r="J4" i="2"/>
  <c r="L4" i="2"/>
  <c r="B5" i="2"/>
  <c r="G5" i="2"/>
  <c r="I5" i="2"/>
  <c r="J5" i="2"/>
  <c r="L5" i="2"/>
  <c r="B2" i="1"/>
  <c r="B3" i="4"/>
  <c r="G3" i="4"/>
  <c r="L3" i="4"/>
  <c r="L2" i="5"/>
  <c r="B2" i="4"/>
  <c r="G2" i="4"/>
  <c r="I2" i="4"/>
  <c r="J2" i="4"/>
  <c r="L2" i="4"/>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B3" i="1"/>
  <c r="B4" i="1"/>
  <c r="B5" i="1"/>
  <c r="B6" i="1"/>
  <c r="B7" i="1"/>
  <c r="B8" i="1"/>
  <c r="B9" i="1"/>
  <c r="B10" i="1"/>
  <c r="B11" i="1"/>
  <c r="B12" i="1"/>
  <c r="B13" i="1"/>
  <c r="B14" i="1"/>
  <c r="B15" i="1"/>
  <c r="B16" i="1"/>
  <c r="B17" i="1"/>
  <c r="B18" i="1"/>
  <c r="B19" i="1"/>
  <c r="B20" i="1"/>
  <c r="B21" i="1"/>
  <c r="B22" i="1"/>
  <c r="B23" i="1"/>
  <c r="B24" i="1"/>
  <c r="B25" i="1"/>
  <c r="B26" i="1"/>
  <c r="B27" i="1"/>
  <c r="B28" i="1"/>
  <c r="B29" i="1"/>
  <c r="B30" i="1"/>
  <c r="G2" i="1"/>
  <c r="I2" i="1"/>
  <c r="J2" i="1"/>
  <c r="L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B2" i="5"/>
  <c r="G2" i="5"/>
  <c r="I2" i="5"/>
  <c r="J2" i="5"/>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alcChain>
</file>

<file path=xl/sharedStrings.xml><?xml version="1.0" encoding="utf-8"?>
<sst xmlns="http://schemas.openxmlformats.org/spreadsheetml/2006/main" count="178608" uniqueCount="39088">
  <si>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</si>
  <si>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</si>
  <si>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</si>
  <si>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</si>
  <si>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</si>
  <si>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</si>
  <si>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</si>
  <si>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</si>
  <si>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</si>
  <si>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</si>
  <si>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</si>
  <si>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</si>
  <si>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</si>
  <si>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</si>
  <si>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</si>
  <si>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</si>
  <si>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</si>
  <si>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</si>
  <si>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</si>
  <si>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</si>
  <si>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</si>
  <si>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</si>
  <si>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</si>
  <si>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</si>
  <si>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</si>
  <si>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</si>
  <si>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</si>
  <si>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</si>
  <si>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</si>
  <si>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</si>
  <si>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</si>
  <si>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</si>
  <si>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</si>
  <si>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</si>
  <si>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</si>
  <si>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</si>
  <si>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</si>
  <si>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</si>
  <si>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</si>
  <si>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</si>
  <si>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</si>
  <si>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</si>
  <si>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</si>
  <si>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</si>
  <si>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</si>
  <si>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</si>
  <si>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</si>
  <si>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</si>
  <si>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</si>
  <si>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</si>
  <si>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</si>
  <si>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</si>
  <si>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</si>
  <si>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</si>
  <si>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</si>
  <si>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</si>
  <si>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</si>
  <si>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</si>
  <si>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</si>
  <si>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</si>
  <si>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</si>
  <si>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</si>
  <si>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</si>
  <si>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</si>
  <si>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</si>
  <si>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</si>
  <si>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</si>
  <si>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</si>
  <si>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</si>
  <si>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</si>
  <si>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</si>
  <si>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</si>
  <si>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</si>
  <si>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</si>
  <si>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</si>
  <si>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</si>
  <si>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</si>
  <si>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</si>
  <si>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</si>
  <si>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</si>
  <si>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</si>
  <si>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</si>
  <si>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</si>
  <si>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</si>
  <si>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</si>
  <si>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</si>
  <si>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</si>
  <si>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</si>
  <si>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</si>
  <si>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</si>
  <si>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</si>
  <si>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</si>
  <si>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</si>
  <si>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</si>
  <si>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</si>
  <si>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</si>
  <si>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</si>
  <si>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</si>
  <si>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</si>
  <si>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</si>
  <si>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</si>
  <si>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</si>
  <si>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</si>
  <si>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</si>
  <si>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</si>
  <si>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</si>
  <si>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</si>
  <si>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</si>
  <si>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</si>
  <si>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</si>
  <si>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</si>
  <si>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</si>
  <si>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</si>
  <si>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</si>
  <si>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</si>
  <si>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</si>
  <si>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</si>
  <si>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</si>
  <si>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</si>
  <si>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</si>
  <si>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</si>
  <si>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</si>
  <si>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</si>
  <si>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</si>
  <si>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</si>
  <si>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</si>
  <si>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</si>
  <si>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</si>
  <si>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</si>
  <si>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</si>
  <si>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</si>
  <si>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</si>
  <si>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</si>
  <si>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</si>
  <si>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</si>
  <si>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</si>
  <si>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</si>
  <si>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</si>
  <si>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</si>
  <si>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</si>
  <si>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</si>
  <si>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</si>
  <si>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</si>
  <si>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</si>
  <si>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</si>
  <si>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</si>
  <si>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</si>
  <si>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</si>
  <si>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</si>
  <si>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</si>
  <si>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</si>
  <si>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</si>
  <si>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</si>
  <si>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</si>
  <si>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</si>
  <si>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</si>
  <si>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</si>
  <si>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</si>
  <si>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</si>
  <si>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</si>
  <si>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</si>
  <si>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</si>
  <si>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</si>
  <si>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</si>
  <si>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</si>
  <si>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</si>
  <si>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</si>
  <si>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</si>
  <si>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</si>
  <si>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</si>
  <si>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</si>
  <si>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</si>
  <si>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</si>
  <si>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</si>
  <si>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</si>
  <si>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</si>
  <si>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</si>
  <si>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</si>
  <si>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</si>
  <si>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</si>
  <si>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</si>
  <si>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</si>
  <si>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</si>
  <si>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</si>
  <si>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</si>
  <si>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</si>
  <si>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</si>
  <si>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</si>
  <si>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</si>
  <si>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</si>
  <si>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</si>
  <si>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</si>
  <si>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</si>
  <si>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</si>
  <si>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</si>
  <si>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</si>
  <si>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</si>
  <si>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</si>
  <si>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</si>
  <si>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</si>
  <si>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</si>
  <si>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</si>
  <si>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</si>
  <si>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</si>
  <si>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</si>
  <si>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</si>
  <si>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</si>
  <si>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</si>
  <si>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</si>
  <si>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</si>
  <si>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</si>
  <si>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</si>
  <si>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</si>
  <si>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</si>
  <si>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</si>
  <si>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</si>
  <si>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</si>
  <si>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</si>
  <si>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</si>
  <si>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</si>
  <si>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</si>
  <si>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</si>
  <si>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</si>
  <si>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</si>
  <si>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</si>
  <si>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</si>
  <si>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</si>
  <si>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</si>
  <si>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</si>
  <si>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</si>
  <si>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</si>
  <si>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</si>
  <si>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</si>
  <si>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</si>
  <si>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</si>
  <si>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</si>
  <si>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</si>
  <si>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</si>
  <si>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</si>
  <si>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</si>
  <si>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</si>
  <si>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</si>
  <si>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</si>
  <si>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</si>
  <si>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</si>
  <si>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</si>
  <si>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</si>
  <si>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</si>
  <si>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</si>
  <si>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</si>
  <si>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</si>
  <si>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</si>
  <si>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</si>
  <si>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</si>
  <si>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</si>
  <si>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</si>
  <si>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</si>
  <si>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</si>
  <si>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</si>
  <si>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</si>
  <si>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</si>
  <si>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</si>
  <si>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</si>
  <si>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</si>
  <si>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</si>
  <si>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</si>
  <si>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</si>
  <si>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</si>
  <si>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</si>
  <si>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</si>
  <si>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</si>
  <si>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</si>
  <si>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</si>
  <si>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</si>
  <si>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</si>
  <si>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</si>
  <si>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</si>
  <si>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</si>
  <si>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</si>
  <si>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</si>
  <si>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</si>
  <si>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</si>
  <si>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</si>
  <si>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</si>
  <si>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</si>
  <si>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</si>
  <si>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</si>
  <si>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</si>
  <si>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</si>
  <si>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</si>
  <si>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</si>
  <si>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</si>
  <si>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</si>
  <si>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</si>
  <si>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</si>
  <si>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</si>
  <si>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</si>
  <si>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</si>
  <si>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</si>
  <si>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</si>
  <si>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</si>
  <si>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</si>
  <si>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</si>
  <si>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</si>
  <si>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</si>
  <si>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</si>
  <si>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</si>
  <si>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</si>
  <si>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</si>
  <si>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</si>
  <si>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</si>
  <si>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</si>
  <si>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</si>
  <si>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</si>
  <si>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</si>
  <si>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</si>
  <si>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</si>
  <si>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</si>
  <si>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</si>
  <si>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</si>
  <si>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</si>
  <si>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</si>
  <si>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</si>
  <si>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</si>
  <si>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</si>
  <si>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</si>
  <si>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</si>
  <si>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</si>
  <si>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</si>
  <si>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</si>
  <si>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</si>
  <si>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</si>
  <si>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</si>
  <si>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</si>
  <si>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</si>
  <si>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</si>
  <si>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</si>
  <si>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</si>
  <si>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</si>
  <si>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</si>
  <si>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</si>
  <si>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</si>
  <si>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</si>
  <si>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</si>
  <si>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</si>
  <si>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</si>
  <si>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</si>
  <si>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</si>
  <si>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</si>
  <si>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</si>
  <si>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</si>
  <si>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</si>
  <si>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</si>
  <si>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</si>
  <si>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</si>
  <si>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</si>
  <si>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</si>
  <si>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</si>
  <si>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</si>
  <si>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</si>
  <si>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</si>
  <si>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</si>
  <si>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</si>
  <si>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</si>
  <si>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</si>
  <si>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</si>
  <si>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</si>
  <si>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</si>
  <si>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</si>
  <si>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</si>
  <si>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</si>
  <si>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</si>
  <si>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</si>
  <si>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</si>
  <si>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</si>
  <si>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</si>
  <si>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</si>
  <si>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</si>
  <si>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</si>
  <si>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</si>
  <si>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</si>
  <si>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</si>
  <si>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</si>
  <si>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</si>
  <si>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</si>
  <si>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</si>
  <si>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</si>
  <si>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</si>
  <si>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</si>
  <si>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</si>
  <si>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</si>
  <si>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</si>
  <si>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</si>
  <si>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</si>
  <si>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</si>
  <si>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</si>
  <si>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</si>
  <si>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</si>
  <si>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</si>
  <si>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</si>
  <si>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</si>
  <si>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</si>
  <si>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</si>
  <si>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</si>
  <si>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</si>
  <si>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</si>
  <si>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</si>
  <si>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</si>
  <si>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</si>
  <si>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</si>
  <si>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</si>
  <si>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</si>
  <si>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</si>
  <si>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</si>
  <si>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</si>
  <si>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</si>
  <si>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</si>
  <si>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</si>
  <si>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</si>
  <si>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</si>
  <si>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</si>
  <si>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</si>
  <si>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</si>
  <si>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</si>
  <si>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</si>
  <si>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</si>
  <si>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</si>
  <si>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</si>
  <si>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</si>
  <si>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</si>
  <si>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</si>
  <si>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</si>
  <si>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</si>
  <si>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</si>
  <si>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</si>
  <si>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</si>
  <si>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</si>
  <si>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</si>
  <si>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</si>
  <si>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</si>
  <si>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</si>
  <si>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</si>
  <si>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</si>
  <si>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</si>
  <si>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</si>
  <si>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</si>
  <si>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</si>
  <si>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</si>
  <si>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</si>
  <si>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</si>
  <si>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</si>
  <si>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</si>
  <si>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</si>
  <si>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</si>
  <si>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</si>
  <si>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</si>
  <si>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</si>
  <si>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</si>
  <si>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</si>
  <si>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</si>
  <si>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</si>
  <si>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</si>
  <si>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</si>
  <si>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</si>
  <si>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</si>
  <si>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</si>
  <si>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</si>
  <si>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</si>
  <si>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</si>
  <si>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</si>
  <si>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</si>
  <si>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</si>
  <si>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</si>
  <si>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</si>
  <si>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</si>
  <si>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</si>
  <si>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</si>
  <si>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</si>
  <si>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</si>
  <si>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</si>
  <si>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</si>
  <si>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</si>
  <si>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</si>
  <si>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</si>
  <si>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</si>
  <si>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</si>
  <si>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</si>
  <si>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</si>
  <si>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</si>
  <si>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</si>
  <si>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</si>
  <si>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</si>
  <si>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</si>
  <si>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</si>
  <si>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</si>
  <si>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</si>
  <si>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</si>
  <si>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</si>
  <si>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</si>
  <si>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</si>
  <si>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</si>
  <si>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</si>
  <si>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</si>
  <si>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</si>
  <si>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</si>
  <si>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</si>
  <si>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</si>
  <si>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</si>
  <si>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</si>
  <si>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</si>
  <si>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</si>
  <si>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</si>
  <si>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</si>
  <si>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</si>
  <si>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</si>
  <si>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</si>
  <si>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</si>
  <si>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</si>
  <si>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</si>
  <si>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</si>
  <si>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</si>
  <si>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</si>
  <si>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</si>
  <si>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</si>
  <si>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</si>
  <si>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</si>
  <si>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</si>
  <si>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</si>
  <si>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</si>
  <si>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</si>
  <si>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</si>
  <si>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</si>
  <si>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</si>
  <si>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</si>
  <si>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</si>
  <si>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</si>
  <si>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</si>
  <si>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</si>
  <si>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</si>
  <si>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</si>
  <si>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</si>
  <si>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</si>
  <si>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</si>
  <si>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</si>
  <si>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</si>
  <si>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</si>
  <si>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</si>
  <si>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</si>
  <si>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</si>
  <si>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</si>
  <si>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</si>
  <si>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</si>
  <si>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</si>
  <si>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</si>
  <si>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</si>
  <si>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</si>
  <si>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</si>
  <si>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</si>
  <si>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</si>
  <si>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</si>
  <si>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</si>
  <si>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</si>
  <si>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</si>
  <si>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</si>
  <si>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</si>
  <si>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</si>
  <si>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</si>
  <si>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</si>
  <si>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</si>
  <si>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</si>
  <si>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</si>
  <si>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</si>
  <si>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</si>
  <si>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</si>
  <si>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</si>
  <si>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</si>
  <si>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</si>
  <si>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</si>
  <si>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</si>
  <si>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</si>
  <si>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</si>
  <si>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</si>
  <si>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</si>
  <si>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</si>
  <si>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</si>
  <si>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</si>
  <si>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</si>
  <si>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</si>
  <si>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</si>
  <si>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</si>
  <si>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</si>
  <si>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</si>
  <si>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</si>
  <si>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</si>
  <si>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</si>
  <si>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</si>
  <si>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</si>
  <si>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</si>
  <si>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</si>
  <si>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</si>
  <si>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</si>
  <si>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</si>
  <si>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</si>
  <si>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</si>
  <si>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</si>
  <si>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</si>
  <si>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</si>
  <si>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</si>
  <si>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</si>
  <si>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</si>
  <si>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</si>
  <si>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</si>
  <si>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</si>
  <si>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</si>
  <si>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</si>
  <si>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</si>
  <si>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</si>
  <si>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</si>
  <si>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</si>
  <si>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</si>
  <si>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</si>
  <si>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</si>
  <si>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</si>
  <si>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</si>
  <si>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</si>
  <si>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</si>
  <si>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</si>
  <si>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</si>
  <si>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</si>
  <si>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</si>
  <si>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</si>
  <si>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</si>
  <si>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</si>
  <si>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</si>
  <si>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</si>
  <si>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</si>
  <si>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</si>
  <si>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</si>
  <si>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</si>
  <si>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</si>
  <si>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</si>
  <si>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</si>
  <si>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</si>
  <si>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</si>
  <si>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</si>
  <si>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</si>
  <si>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</si>
  <si>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</si>
  <si>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</si>
  <si>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</si>
  <si>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</si>
  <si>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</si>
  <si>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</si>
  <si>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</si>
  <si>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</si>
  <si>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</si>
  <si>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</si>
  <si>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</si>
  <si>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</si>
  <si>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</si>
  <si>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</si>
  <si>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</si>
  <si>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</si>
  <si>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</si>
  <si>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</si>
  <si>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</si>
  <si>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</si>
  <si>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</si>
  <si>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</si>
  <si>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</si>
  <si>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</si>
  <si>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</si>
  <si>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</si>
  <si>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</si>
  <si>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</si>
  <si>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</si>
  <si>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</si>
  <si>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</si>
  <si>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</si>
  <si>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</si>
  <si>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</si>
  <si>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</si>
  <si>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</si>
  <si>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</si>
  <si>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</si>
  <si>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</si>
  <si>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</si>
  <si>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</si>
  <si>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</si>
  <si>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</si>
  <si>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</si>
  <si>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</si>
  <si>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</si>
  <si>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</si>
  <si>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</si>
  <si>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</si>
  <si>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</si>
  <si>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</si>
  <si>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</si>
  <si>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</si>
  <si>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</si>
  <si>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</si>
  <si>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</si>
  <si>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</si>
  <si>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</si>
  <si>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</si>
  <si>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</si>
  <si>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</si>
  <si>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</si>
  <si>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</si>
  <si>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</si>
  <si>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</si>
  <si>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</si>
  <si>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</si>
  <si>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</si>
  <si>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</si>
  <si>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</si>
  <si>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</si>
  <si>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</si>
  <si>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</si>
  <si>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</si>
  <si>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</si>
  <si>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</si>
  <si>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</si>
  <si>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</si>
  <si>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</si>
  <si>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</si>
  <si>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</si>
  <si>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</si>
  <si>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</si>
  <si>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</si>
  <si>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</si>
  <si>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</si>
  <si>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</si>
  <si>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</si>
  <si>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</si>
  <si>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</si>
  <si>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</si>
  <si>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</si>
  <si>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</si>
  <si>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</si>
  <si>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</si>
  <si>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</si>
  <si>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</si>
  <si>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</si>
  <si>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</si>
  <si>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</si>
  <si>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</si>
  <si>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</si>
  <si>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</si>
  <si>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</si>
  <si>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</si>
  <si>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</si>
  <si>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</si>
  <si>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</si>
  <si>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</si>
  <si>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</si>
  <si>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</si>
  <si>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</si>
  <si>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</si>
  <si>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</si>
  <si>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</si>
  <si>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</si>
  <si>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</si>
  <si>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</si>
  <si>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</si>
  <si>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</si>
  <si>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</si>
  <si>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</si>
  <si>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</si>
  <si>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</si>
  <si>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</si>
  <si>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</si>
  <si>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</si>
  <si>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</si>
  <si>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</si>
  <si>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</si>
  <si>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</si>
  <si>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</si>
  <si>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</si>
  <si>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</si>
  <si>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</si>
  <si>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</si>
  <si>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</si>
  <si>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</si>
  <si>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</si>
  <si>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</si>
  <si>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</si>
  <si>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</si>
  <si>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</si>
  <si>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</si>
  <si>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</si>
  <si>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</si>
  <si>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</si>
  <si>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</si>
  <si>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</si>
  <si>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</si>
  <si>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</si>
  <si>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</si>
  <si>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</si>
  <si>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</si>
  <si>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</si>
  <si>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</si>
  <si>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</si>
  <si>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</si>
  <si>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</si>
  <si>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</si>
  <si>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</si>
  <si>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</si>
  <si>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</si>
  <si>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</si>
  <si>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</si>
  <si>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</si>
  <si>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</si>
  <si>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</si>
  <si>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</si>
  <si>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</si>
  <si>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</si>
  <si>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</si>
  <si>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</si>
  <si>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</si>
  <si>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</si>
  <si>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</si>
  <si>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</si>
  <si>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</si>
  <si>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</si>
  <si>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</si>
  <si>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</si>
  <si>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</si>
  <si>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</si>
  <si>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</si>
  <si>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</si>
  <si>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</si>
  <si>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</si>
  <si>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</si>
  <si>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</si>
  <si>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</si>
  <si>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</si>
  <si>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</si>
  <si>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</si>
  <si>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</si>
  <si>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</si>
  <si>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</si>
  <si>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</si>
  <si>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</si>
  <si>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</si>
  <si>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</si>
  <si>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</si>
  <si>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</si>
  <si>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</si>
  <si>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</si>
  <si>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</si>
  <si>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</si>
  <si>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</si>
  <si>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</si>
  <si>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</si>
  <si>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</si>
  <si>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</si>
  <si>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</si>
  <si>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</si>
  <si>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</si>
  <si>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</si>
  <si>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</si>
  <si>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</si>
  <si>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</si>
  <si>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</si>
  <si>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</si>
  <si>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</si>
  <si>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</si>
  <si>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</si>
  <si>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</si>
  <si>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</si>
  <si>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</si>
  <si>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</si>
  <si>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</si>
  <si>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</si>
  <si>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</si>
  <si>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</si>
  <si>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</si>
  <si>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</si>
  <si>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</si>
  <si>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</si>
  <si>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</si>
  <si>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</si>
  <si>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</si>
  <si>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</si>
  <si>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</si>
  <si>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</si>
  <si>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</si>
  <si>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</si>
  <si>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</si>
  <si>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</si>
  <si>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</si>
  <si>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</si>
  <si>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</si>
  <si>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</si>
  <si>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</si>
  <si>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</si>
  <si>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</si>
  <si>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</si>
  <si>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</si>
  <si>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</si>
  <si>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</si>
  <si>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</si>
  <si>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</si>
  <si>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</si>
  <si>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</si>
  <si>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</si>
  <si>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</si>
  <si>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</si>
  <si>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</si>
  <si>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</si>
  <si>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</si>
  <si>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</si>
  <si>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</si>
  <si>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</si>
  <si>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</si>
  <si>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</si>
  <si>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</si>
  <si>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</si>
  <si>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</si>
  <si>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</si>
  <si>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</si>
  <si>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</si>
  <si>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</si>
  <si>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</si>
  <si>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</si>
  <si>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</si>
  <si>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</si>
  <si>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</si>
  <si>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</si>
  <si>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</si>
  <si>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</si>
  <si>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</si>
  <si>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</si>
  <si>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</si>
  <si>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</si>
  <si>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</si>
  <si>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</si>
  <si>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</si>
  <si>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</si>
  <si>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</si>
  <si>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</si>
  <si>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</si>
  <si>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</si>
  <si>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</si>
  <si>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</si>
  <si>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</si>
  <si>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</si>
  <si>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</si>
  <si>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</si>
  <si>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</si>
  <si>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</si>
  <si>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</si>
  <si>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</si>
  <si>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</si>
  <si>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</si>
  <si>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</si>
  <si>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</si>
  <si>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</si>
  <si>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</si>
  <si>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</si>
  <si>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</si>
  <si>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</si>
  <si>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</si>
  <si>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</si>
  <si>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</si>
  <si>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</si>
  <si>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</si>
  <si>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</si>
  <si>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</si>
  <si>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</si>
  <si>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</si>
  <si>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</si>
  <si>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</si>
  <si>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</si>
  <si>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</si>
  <si>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</si>
  <si>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</si>
  <si>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</si>
  <si>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</si>
  <si>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</si>
  <si>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</si>
  <si>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</si>
  <si>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</si>
  <si>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</si>
  <si>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</si>
  <si>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</si>
  <si>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</si>
  <si>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</si>
  <si>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</si>
  <si>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</si>
  <si>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</si>
  <si>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</si>
  <si>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</si>
  <si>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</si>
  <si>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</si>
  <si>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</si>
  <si>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</si>
  <si>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</si>
  <si>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</si>
  <si>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</si>
  <si>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</si>
  <si>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</si>
  <si>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</si>
  <si>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</si>
  <si>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</si>
  <si>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</si>
  <si>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</si>
  <si>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</si>
  <si>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</si>
  <si>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</si>
  <si>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</si>
  <si>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</si>
  <si>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</si>
  <si>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</si>
  <si>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</si>
  <si>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</si>
  <si>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</si>
  <si>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</si>
  <si>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</si>
  <si>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</si>
  <si>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</si>
  <si>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</si>
  <si>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</si>
  <si>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</si>
  <si>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</si>
  <si>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</si>
  <si>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</si>
  <si>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</si>
  <si>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</si>
  <si>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</si>
  <si>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</si>
  <si>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</si>
  <si>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</si>
  <si>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</si>
  <si>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</si>
  <si>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</si>
  <si>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</si>
  <si>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</si>
  <si>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</si>
  <si>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</si>
  <si>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</si>
  <si>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</si>
  <si>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</si>
  <si>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</si>
  <si>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</si>
  <si>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</si>
  <si>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</si>
  <si>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</si>
  <si>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</si>
  <si>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</si>
  <si>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</si>
  <si>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</si>
  <si>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</si>
  <si>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</si>
  <si>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</si>
  <si>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</si>
  <si>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</si>
  <si>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</si>
  <si>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</si>
  <si>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</si>
  <si>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</si>
  <si>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</si>
  <si>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</si>
  <si>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</si>
  <si>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</si>
  <si>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</si>
  <si>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</si>
  <si>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</si>
  <si>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</si>
  <si>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</si>
  <si>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</si>
  <si>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</si>
  <si>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</si>
  <si>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</si>
  <si>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</si>
  <si>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</si>
  <si>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</si>
  <si>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</si>
  <si>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</si>
  <si>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</si>
  <si>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</si>
  <si>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</si>
  <si>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</si>
  <si>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</si>
  <si>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</si>
  <si>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</si>
  <si>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</si>
  <si>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</si>
  <si>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</si>
  <si>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</si>
  <si>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</si>
  <si>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</si>
  <si>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</si>
  <si>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</si>
  <si>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</si>
  <si>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</si>
  <si>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</si>
  <si>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</si>
  <si>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</si>
  <si>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</si>
  <si>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</si>
  <si>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</si>
  <si>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</si>
  <si>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</si>
  <si>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</si>
  <si>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</si>
  <si>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</si>
  <si>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</si>
  <si>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</si>
  <si>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</si>
  <si>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</si>
  <si>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</si>
  <si>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</si>
  <si>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</si>
  <si>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</si>
  <si>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</si>
  <si>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</si>
  <si>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</si>
  <si>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</si>
  <si>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</si>
  <si>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</si>
  <si>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</si>
  <si>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</si>
  <si>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</si>
  <si>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</si>
  <si>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</si>
  <si>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</si>
  <si>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</si>
  <si>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</si>
  <si>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</si>
  <si>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</si>
  <si>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</si>
  <si>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</si>
  <si>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</si>
  <si>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</si>
  <si>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</si>
  <si>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</si>
  <si>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</si>
  <si>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</si>
  <si>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</si>
  <si>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</si>
  <si>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</si>
  <si>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</si>
  <si>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</si>
  <si>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</si>
  <si>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</si>
  <si>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</si>
  <si>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</si>
  <si>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</si>
  <si>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</si>
  <si>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</si>
  <si>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</si>
  <si>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</si>
  <si>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</si>
  <si>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</si>
  <si>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</si>
  <si>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</si>
  <si>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</si>
  <si>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</si>
  <si>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</si>
  <si>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</si>
  <si>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</si>
  <si>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</si>
  <si>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</si>
  <si>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</si>
  <si>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</si>
  <si>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</si>
  <si>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</si>
  <si>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</si>
  <si>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</si>
  <si>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</si>
  <si>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</si>
  <si>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</si>
  <si>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</si>
  <si>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</si>
  <si>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</si>
  <si>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</si>
  <si>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</si>
  <si>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</si>
  <si>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</si>
  <si>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</si>
  <si>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</si>
  <si>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</si>
  <si>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</si>
  <si>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</si>
  <si>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</si>
  <si>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</si>
  <si>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</si>
  <si>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</si>
  <si>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</si>
  <si>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</si>
  <si>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</si>
  <si>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</si>
  <si>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</si>
  <si>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</si>
  <si>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</si>
  <si>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</si>
  <si>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</si>
  <si>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</si>
  <si>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</si>
  <si>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</si>
  <si>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</si>
  <si>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</si>
  <si>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</si>
  <si>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</si>
  <si>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</si>
  <si>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</si>
  <si>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</si>
  <si>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</si>
  <si>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</si>
  <si>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</si>
  <si>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</si>
  <si>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</si>
  <si>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</si>
  <si>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</si>
  <si>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</si>
  <si>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</si>
  <si>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</si>
  <si>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</si>
  <si>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</si>
  <si>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</si>
  <si>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</si>
  <si>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</si>
  <si>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</si>
  <si>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</si>
  <si>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</si>
  <si>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</si>
  <si>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</si>
  <si>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</si>
  <si>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</si>
  <si>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</si>
  <si>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</si>
  <si>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</si>
  <si>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</si>
  <si>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</si>
  <si>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</si>
  <si>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</si>
  <si>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</si>
  <si>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</si>
  <si>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</si>
  <si>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</si>
  <si>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</si>
  <si>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</si>
  <si>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</si>
  <si>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</si>
  <si>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</si>
  <si>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</si>
  <si>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</si>
  <si>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</si>
  <si>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</si>
  <si>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</si>
  <si>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</si>
  <si>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</si>
  <si>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</si>
  <si>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</si>
  <si>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</si>
  <si>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</si>
  <si>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</si>
  <si>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</si>
  <si>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</si>
  <si>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</si>
  <si>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</si>
  <si>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</si>
  <si>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</si>
  <si>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</si>
  <si>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</si>
  <si>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</si>
  <si>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</si>
  <si>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</si>
  <si>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</si>
  <si>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</si>
  <si>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</si>
  <si>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</si>
  <si>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</si>
  <si>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</si>
  <si>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</si>
  <si>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</si>
  <si>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</si>
  <si>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</si>
  <si>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</si>
  <si>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</si>
  <si>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</si>
  <si>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</si>
  <si>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</si>
  <si>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</si>
  <si>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</si>
  <si>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</si>
  <si>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</si>
  <si>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</si>
  <si>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</si>
  <si>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</si>
  <si>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</si>
  <si>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</si>
  <si>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</si>
  <si>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</si>
  <si>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</si>
  <si>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</si>
  <si>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</si>
  <si>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</si>
  <si>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</si>
  <si>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</si>
  <si>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</si>
  <si>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</si>
  <si>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</si>
  <si>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</si>
  <si>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</si>
  <si>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</si>
  <si>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</si>
  <si>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</si>
  <si>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</si>
  <si>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</si>
  <si>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</si>
  <si>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</si>
  <si>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</si>
  <si>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</si>
  <si>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</si>
  <si>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</si>
  <si>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</si>
  <si>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</si>
  <si>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</si>
  <si>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</si>
  <si>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</si>
  <si>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</si>
  <si>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</si>
  <si>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</si>
  <si>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</si>
  <si>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</si>
  <si>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</si>
  <si>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</si>
  <si>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</si>
  <si>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</si>
  <si>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</si>
  <si>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</si>
  <si>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</si>
  <si>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</si>
  <si>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</si>
  <si>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</si>
  <si>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</si>
  <si>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</si>
  <si>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</si>
  <si>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</si>
  <si>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</si>
  <si>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</si>
  <si>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</si>
  <si>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</si>
  <si>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</si>
  <si>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</si>
  <si>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</si>
  <si>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</si>
  <si>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</si>
  <si>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</si>
  <si>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</si>
  <si>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</si>
  <si>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</si>
  <si>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</si>
  <si>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</si>
  <si>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</si>
  <si>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</si>
  <si>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</si>
  <si>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</si>
  <si>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</si>
  <si>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</si>
  <si>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</si>
  <si>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</si>
  <si>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</si>
  <si>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</si>
  <si>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</si>
  <si>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</si>
  <si>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</si>
  <si>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</si>
  <si>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</si>
  <si>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</si>
  <si>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</si>
  <si>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</si>
  <si>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</si>
  <si>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</si>
  <si>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</si>
  <si>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</si>
  <si>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</si>
  <si>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</si>
  <si>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</si>
  <si>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</si>
  <si>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</si>
  <si>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</si>
  <si>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</si>
  <si>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</si>
  <si>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</si>
  <si>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</si>
  <si>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</si>
  <si>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</si>
  <si>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</si>
  <si>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</si>
  <si>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</si>
  <si>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</si>
  <si>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</si>
  <si>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</si>
  <si>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</si>
  <si>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</si>
  <si>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</si>
  <si>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</si>
  <si>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</si>
  <si>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</si>
  <si>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</si>
  <si>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</si>
  <si>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</si>
  <si>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</si>
  <si>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</si>
  <si>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</si>
  <si>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</si>
  <si>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</si>
  <si>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</si>
  <si>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</si>
  <si>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</si>
  <si>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</si>
  <si>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</si>
  <si>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</si>
  <si>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</si>
  <si>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</si>
  <si>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</si>
  <si>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</si>
  <si>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</si>
  <si>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</si>
  <si>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</si>
  <si>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</si>
  <si>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</si>
  <si>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</si>
  <si>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</si>
  <si>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</si>
  <si>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</si>
  <si>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</si>
  <si>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</si>
  <si>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</si>
  <si>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</si>
  <si>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</si>
  <si>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</si>
  <si>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</si>
  <si>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</si>
  <si>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</si>
  <si>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</si>
  <si>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</si>
  <si>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</si>
  <si>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</si>
  <si>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</si>
  <si>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</si>
  <si>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</si>
  <si>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</si>
  <si>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</si>
  <si>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</si>
  <si>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</si>
  <si>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</si>
  <si>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</si>
  <si>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</si>
  <si>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</si>
  <si>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</si>
  <si>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</si>
  <si>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</si>
  <si>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</si>
  <si>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</si>
  <si>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</si>
  <si>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</si>
  <si>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</si>
  <si>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</si>
  <si>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</si>
  <si>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</si>
  <si>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</si>
  <si>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</si>
  <si>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</si>
  <si>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</si>
  <si>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</si>
  <si>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</si>
  <si>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</si>
  <si>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</si>
  <si>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</si>
  <si>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</si>
  <si>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</si>
  <si>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</si>
  <si>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</si>
  <si>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</si>
  <si>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</si>
  <si>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</si>
  <si>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</si>
  <si>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</si>
  <si>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</si>
  <si>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</si>
  <si>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</si>
  <si>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</si>
  <si>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</si>
  <si>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</si>
  <si>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</si>
  <si>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</si>
  <si>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</si>
  <si>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</si>
  <si>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</si>
  <si>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</si>
  <si>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</si>
  <si>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</si>
  <si>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</si>
  <si>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</si>
  <si>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</si>
  <si>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</si>
  <si>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</si>
  <si>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</si>
  <si>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</si>
  <si>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</si>
  <si>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</si>
  <si>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</si>
  <si>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</si>
  <si>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</si>
  <si>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</si>
  <si>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</si>
  <si>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</si>
  <si>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</si>
  <si>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</si>
  <si>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</si>
  <si>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</si>
  <si>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</si>
  <si>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</si>
  <si>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</si>
  <si>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</si>
  <si>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</si>
  <si>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</si>
  <si>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</si>
  <si>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</si>
  <si>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</si>
  <si>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</si>
  <si>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</si>
  <si>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</si>
  <si>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</si>
  <si>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</si>
  <si>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</si>
  <si>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</si>
  <si>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</si>
  <si>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</si>
  <si>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</si>
  <si>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</si>
  <si>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</si>
  <si>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</si>
  <si>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</si>
  <si>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</si>
  <si>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</si>
  <si>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</si>
  <si>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</si>
  <si>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</si>
  <si>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</si>
  <si>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</si>
  <si>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</si>
  <si>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</si>
  <si>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</si>
  <si>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</si>
  <si>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</si>
  <si>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</si>
  <si>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</si>
  <si>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</si>
  <si>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</si>
  <si>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</si>
  <si>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</si>
  <si>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</si>
  <si>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</si>
  <si>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</si>
  <si>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</si>
  <si>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</si>
  <si>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</si>
  <si>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</si>
  <si>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</si>
  <si>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</si>
  <si>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</si>
  <si>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</si>
  <si>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</si>
  <si>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</si>
  <si>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</si>
  <si>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</si>
  <si>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</si>
  <si>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</si>
  <si>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</si>
  <si>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</si>
  <si>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</si>
  <si>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</si>
  <si>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</si>
  <si>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</si>
  <si>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</si>
  <si>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</si>
  <si>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</si>
  <si>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</si>
  <si>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</si>
  <si>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</si>
  <si>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</si>
  <si>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</si>
  <si>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</si>
  <si>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</si>
  <si>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</si>
  <si>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</si>
  <si>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</si>
  <si>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</si>
  <si>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</si>
  <si>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</si>
  <si>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</si>
  <si>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</si>
  <si>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</si>
  <si>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</si>
  <si>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</si>
  <si>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</si>
  <si>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</si>
  <si>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</si>
  <si>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</si>
  <si>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</si>
  <si>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</si>
  <si>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</si>
  <si>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</si>
  <si>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</si>
  <si>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</si>
  <si>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</si>
  <si>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</si>
  <si>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</si>
  <si>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</si>
  <si>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</si>
  <si>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</si>
  <si>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</si>
  <si>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</si>
  <si>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</si>
  <si>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</si>
  <si>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</si>
  <si>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</si>
  <si>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</si>
  <si>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</si>
  <si>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</si>
  <si>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</si>
  <si>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</si>
  <si>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</si>
  <si>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</si>
  <si>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</si>
  <si>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</si>
  <si>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</si>
  <si>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</si>
  <si>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</si>
  <si>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</si>
  <si>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</si>
  <si>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</si>
  <si>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</si>
  <si>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</si>
  <si>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</si>
  <si>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</si>
  <si>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</si>
  <si>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</si>
  <si>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</si>
  <si>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</si>
  <si>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</si>
  <si>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</si>
  <si>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</si>
  <si>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</si>
  <si>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</si>
  <si>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</si>
  <si>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</si>
  <si>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</si>
  <si>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</si>
  <si>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</si>
  <si>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</si>
  <si>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</si>
  <si>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</si>
  <si>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</si>
  <si>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</si>
  <si>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</si>
  <si>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</si>
  <si>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</si>
  <si>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</si>
  <si>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</si>
  <si>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</si>
  <si>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</si>
  <si>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</si>
  <si>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</si>
  <si>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</si>
  <si>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</si>
  <si>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</si>
  <si>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</si>
  <si>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</si>
  <si>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</si>
  <si>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</si>
  <si>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</si>
  <si>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</si>
  <si>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</si>
  <si>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</si>
  <si>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</si>
  <si>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</si>
  <si>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</si>
  <si>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</si>
  <si>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</si>
  <si>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</si>
  <si>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</si>
  <si>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</si>
  <si>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</si>
  <si>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</si>
  <si>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</si>
  <si>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</si>
  <si>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</si>
  <si>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</si>
  <si>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</si>
  <si>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</si>
  <si>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</si>
  <si>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</si>
  <si>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</si>
  <si>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</si>
  <si>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</si>
  <si>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</si>
  <si>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</si>
  <si>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</si>
  <si>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</si>
  <si>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</si>
  <si>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</si>
  <si>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</si>
  <si>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</si>
  <si>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</si>
  <si>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</si>
  <si>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</si>
  <si>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</si>
  <si>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</si>
  <si>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</si>
  <si>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</si>
  <si>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</si>
  <si>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</si>
  <si>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</si>
  <si>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</si>
  <si>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</si>
  <si>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</si>
  <si>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</si>
  <si>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</si>
  <si>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</si>
  <si>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</si>
  <si>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</si>
  <si>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</si>
  <si>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</si>
  <si>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</si>
  <si>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</si>
  <si>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</si>
  <si>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</si>
  <si>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</si>
  <si>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</si>
  <si>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</si>
  <si>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</si>
  <si>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</si>
  <si>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</si>
  <si>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</si>
  <si>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</si>
  <si>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</si>
  <si>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</si>
  <si>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</si>
  <si>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</si>
  <si>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</si>
  <si>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</si>
  <si>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</si>
  <si>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</si>
  <si>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</si>
  <si>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</si>
  <si>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</si>
  <si>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</si>
  <si>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</si>
  <si>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</si>
  <si>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</si>
  <si>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</si>
  <si>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</si>
  <si>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</si>
  <si>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</si>
  <si>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</si>
  <si>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</si>
  <si>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</si>
  <si>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</si>
  <si>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</si>
  <si>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</si>
  <si>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</si>
  <si>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</si>
  <si>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</si>
  <si>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</si>
  <si>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</si>
  <si>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</si>
  <si>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</si>
  <si>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</si>
  <si>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</si>
  <si>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</si>
  <si>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</si>
  <si>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</si>
  <si>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</si>
  <si>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</si>
  <si>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</si>
  <si>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</si>
  <si>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</si>
  <si>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</si>
  <si>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</si>
  <si>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</si>
  <si>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</si>
  <si>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</si>
  <si>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</si>
  <si>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</si>
  <si>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</si>
  <si>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</si>
  <si>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</si>
  <si>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</si>
  <si>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</si>
  <si>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</si>
  <si>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</si>
  <si>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</si>
  <si>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</si>
  <si>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</si>
  <si>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</si>
  <si>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</si>
  <si>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</si>
  <si>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</si>
  <si>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</si>
  <si>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</si>
  <si>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</si>
  <si>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</si>
  <si>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</si>
  <si>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</si>
  <si>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</si>
  <si>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</si>
  <si>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</si>
  <si>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</si>
  <si>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</si>
  <si>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</si>
  <si>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</si>
  <si>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</si>
  <si>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</si>
  <si>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</si>
  <si>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</si>
  <si>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</si>
  <si>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</si>
  <si>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</si>
  <si>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</si>
  <si>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</si>
  <si>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</si>
  <si>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</si>
  <si>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</si>
  <si>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</si>
  <si>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</si>
  <si>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</si>
  <si>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</si>
  <si>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</si>
  <si>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</si>
  <si>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</si>
  <si>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</si>
  <si>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</si>
  <si>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</si>
  <si>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</si>
  <si>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</si>
  <si>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</si>
  <si>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</si>
  <si>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</si>
  <si>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</si>
  <si>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</si>
  <si>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</si>
  <si>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</si>
  <si>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</si>
  <si>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</si>
  <si>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</si>
  <si>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</si>
  <si>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</si>
  <si>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</si>
  <si>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</si>
  <si>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</si>
  <si>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</si>
  <si>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</si>
  <si>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</si>
  <si>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</si>
  <si>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</si>
  <si>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</si>
  <si>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</si>
  <si>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</si>
  <si>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</si>
  <si>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</si>
  <si>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</si>
  <si>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</si>
  <si>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</si>
  <si>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</si>
  <si>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</si>
  <si>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</si>
  <si>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</si>
  <si>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</si>
  <si>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</si>
  <si>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</si>
  <si>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</si>
  <si>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</si>
  <si>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</si>
  <si>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</si>
  <si>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</si>
  <si>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</si>
  <si>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</si>
  <si>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</si>
  <si>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</si>
  <si>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</si>
  <si>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</si>
  <si>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</si>
  <si>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</si>
  <si>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</si>
  <si>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</si>
  <si>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</si>
  <si>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</si>
  <si>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</si>
  <si>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</si>
  <si>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</si>
  <si>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</si>
  <si>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</si>
  <si>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</si>
  <si>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</si>
  <si>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</si>
  <si>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</si>
  <si>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</si>
  <si>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</si>
  <si>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</si>
  <si>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</si>
  <si>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</si>
  <si>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</si>
  <si>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</si>
  <si>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</si>
  <si>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</si>
  <si>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</si>
  <si>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</si>
  <si>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</si>
  <si>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</si>
  <si>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</si>
  <si>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</si>
  <si>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</si>
  <si>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</si>
  <si>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</si>
  <si>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</si>
  <si>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</si>
  <si>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</si>
  <si>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</si>
  <si>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</si>
  <si>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</si>
  <si>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</si>
  <si>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</si>
  <si>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</si>
  <si>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</si>
  <si>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</si>
  <si>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</si>
  <si>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</si>
  <si>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</si>
  <si>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</si>
  <si>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</si>
  <si>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</si>
  <si>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</si>
  <si>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</si>
  <si>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</si>
  <si>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</si>
  <si>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</si>
  <si>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</si>
  <si>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</si>
  <si>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</si>
  <si>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</si>
  <si>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</si>
  <si>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</si>
  <si>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</si>
  <si>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</si>
  <si>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</si>
  <si>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</si>
  <si>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</si>
  <si>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</si>
  <si>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</si>
  <si>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</si>
  <si>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</si>
  <si>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</si>
  <si>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</si>
  <si>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</si>
  <si>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</si>
  <si>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</si>
  <si>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</si>
  <si>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</si>
  <si>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</si>
  <si>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</si>
  <si>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</si>
  <si>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</si>
  <si>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</si>
  <si>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</si>
  <si>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</si>
  <si>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</si>
  <si>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</si>
  <si>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</si>
  <si>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</si>
  <si>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</si>
  <si>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</si>
  <si>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</si>
  <si>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</si>
  <si>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</si>
  <si>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</si>
  <si>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</si>
  <si>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</si>
  <si>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</si>
  <si>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</si>
  <si>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</si>
  <si>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</si>
  <si>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</si>
  <si>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</si>
  <si>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</si>
  <si>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</si>
  <si>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</si>
  <si>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</si>
  <si>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</si>
  <si>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</si>
  <si>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</si>
  <si>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</si>
  <si>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</si>
  <si>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</si>
  <si>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</si>
  <si>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</si>
  <si>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</si>
  <si>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</si>
  <si>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</si>
  <si>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</si>
  <si>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</si>
  <si>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</si>
  <si>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</si>
  <si>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</si>
  <si>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</si>
  <si>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</si>
  <si>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</si>
  <si>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</si>
  <si>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</si>
  <si>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</si>
  <si>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</si>
  <si>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</si>
  <si>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</si>
  <si>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</si>
  <si>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</si>
  <si>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</si>
  <si>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</si>
  <si>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</si>
  <si>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</si>
  <si>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</si>
  <si>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</si>
  <si>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</si>
  <si>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</si>
  <si>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</si>
  <si>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</si>
  <si>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</si>
  <si>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</si>
  <si>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</si>
  <si>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</si>
  <si>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</si>
  <si>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</si>
  <si>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</si>
  <si>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</si>
  <si>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</si>
  <si>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</si>
  <si>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</si>
  <si>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</si>
  <si>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</si>
  <si>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</si>
  <si>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</si>
  <si>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</si>
  <si>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</si>
  <si>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</si>
  <si>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</si>
  <si>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</si>
  <si>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</si>
  <si>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</si>
  <si>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</si>
  <si>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</si>
  <si>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</si>
  <si>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</si>
  <si>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</si>
  <si>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</si>
  <si>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</si>
  <si>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</si>
  <si>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</si>
  <si>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</si>
  <si>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</si>
  <si>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</si>
  <si>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</si>
  <si>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</si>
  <si>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</si>
  <si>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</si>
  <si>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</si>
  <si>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</si>
  <si>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</si>
  <si>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</si>
  <si>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</si>
  <si>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</si>
  <si>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</si>
  <si>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</si>
  <si>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</si>
  <si>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</si>
  <si>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</si>
  <si>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</si>
  <si>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</si>
  <si>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</si>
  <si>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</si>
  <si>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</si>
  <si>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</si>
  <si>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</si>
  <si>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</si>
  <si>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</si>
  <si>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</si>
  <si>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</si>
  <si>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</si>
  <si>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</si>
  <si>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</si>
  <si>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</si>
  <si>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</si>
  <si>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</si>
  <si>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</si>
  <si>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</si>
  <si>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</si>
  <si>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</si>
  <si>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</si>
  <si>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</si>
  <si>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</si>
  <si>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</si>
  <si>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</si>
  <si>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</si>
  <si>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</si>
  <si>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</si>
  <si>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</si>
  <si>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</si>
  <si>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</si>
  <si>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</si>
  <si>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</si>
  <si>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</si>
  <si>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</si>
  <si>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</si>
  <si>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</si>
  <si>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</si>
  <si>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</si>
  <si>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</si>
  <si>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</si>
  <si>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</si>
  <si>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</si>
  <si>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</si>
  <si>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</si>
  <si>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</si>
  <si>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</si>
  <si>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</si>
  <si>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</si>
  <si>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</si>
  <si>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</si>
  <si>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</si>
  <si>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</si>
  <si>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</si>
  <si>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</si>
  <si>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</si>
  <si>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</si>
  <si>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</si>
  <si>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</si>
  <si>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</si>
  <si>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</si>
  <si>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</si>
  <si>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</si>
  <si>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</si>
  <si>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</si>
  <si>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</si>
  <si>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</si>
  <si>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</si>
  <si>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</si>
  <si>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</si>
  <si>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</si>
  <si>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</si>
  <si>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</si>
  <si>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</si>
  <si>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</si>
  <si>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</si>
  <si>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</si>
  <si>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</si>
  <si>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</si>
  <si>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</si>
  <si>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</si>
  <si>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</si>
  <si>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</si>
  <si>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</si>
  <si>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</si>
  <si>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</si>
  <si>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</si>
  <si>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</si>
  <si>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</si>
  <si>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</si>
  <si>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</si>
  <si>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</si>
  <si>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</si>
  <si>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</si>
  <si>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</si>
  <si>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</si>
  <si>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</si>
  <si>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</si>
  <si>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</si>
  <si>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</si>
  <si>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</si>
  <si>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</si>
  <si>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</si>
  <si>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</si>
  <si>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</si>
  <si>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</si>
  <si>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</si>
  <si>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</si>
  <si>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</si>
  <si>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</si>
  <si>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</si>
  <si>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</si>
  <si>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</si>
  <si>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</si>
  <si>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</si>
  <si>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</si>
  <si>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</si>
  <si>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</si>
  <si>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</si>
  <si>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</si>
  <si>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</si>
  <si>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</si>
  <si>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</si>
  <si>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</si>
  <si>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</si>
  <si>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</si>
  <si>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</si>
  <si>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</si>
  <si>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</si>
  <si>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</si>
  <si>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</si>
  <si>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</si>
  <si>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</si>
  <si>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</si>
  <si>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</si>
  <si>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</si>
  <si>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</si>
  <si>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</si>
  <si>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</si>
  <si>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</si>
  <si>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</si>
  <si>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</si>
  <si>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</si>
  <si>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</si>
  <si>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</si>
  <si>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</si>
  <si>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</si>
  <si>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</si>
  <si>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</si>
  <si>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</si>
  <si>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</si>
  <si>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</si>
  <si>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</si>
  <si>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</si>
  <si>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</si>
  <si>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</si>
  <si>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</si>
  <si>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</si>
  <si>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</si>
  <si>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</si>
  <si>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</si>
  <si>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</si>
  <si>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</si>
  <si>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</si>
  <si>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</si>
  <si>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</si>
  <si>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</si>
  <si>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</si>
  <si>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</si>
  <si>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</si>
  <si>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</si>
  <si>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</si>
  <si>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</si>
  <si>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</si>
  <si>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</si>
  <si>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</si>
  <si>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</si>
  <si>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</si>
  <si>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</si>
  <si>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</si>
  <si>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</si>
  <si>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</si>
  <si>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</si>
  <si>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</si>
  <si>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</si>
  <si>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</si>
  <si>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</si>
  <si>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</si>
  <si>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</si>
  <si>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</si>
  <si>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</si>
  <si>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</si>
  <si>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</si>
  <si>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</si>
  <si>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</si>
  <si>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</si>
  <si>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</si>
  <si>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</si>
  <si>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</si>
  <si>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</si>
  <si>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</si>
  <si>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</si>
  <si>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</si>
  <si>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</si>
  <si>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</si>
  <si>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</si>
  <si>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</si>
  <si>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</si>
  <si>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</si>
  <si>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</si>
  <si>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</si>
  <si>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</si>
  <si>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</si>
  <si>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</si>
  <si>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</si>
  <si>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</si>
  <si>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</si>
  <si>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</si>
  <si>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</si>
  <si>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</si>
  <si>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</si>
  <si>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</si>
  <si>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</si>
  <si>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</si>
  <si>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</si>
  <si>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</si>
  <si>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</si>
  <si>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</si>
  <si>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</si>
  <si>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</si>
  <si>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</si>
  <si>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</si>
  <si>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</si>
  <si>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</si>
  <si>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</si>
  <si>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</si>
  <si>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</si>
  <si>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</si>
  <si>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</si>
  <si>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</si>
  <si>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</si>
  <si>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</si>
  <si>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</si>
  <si>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</si>
  <si>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</si>
  <si>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</si>
  <si>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</si>
  <si>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</si>
  <si>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</si>
  <si>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</si>
  <si>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</si>
  <si>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</si>
  <si>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</si>
  <si>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</si>
  <si>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</si>
  <si>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</si>
  <si>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</si>
  <si>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</si>
  <si>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</si>
  <si>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</si>
  <si>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</si>
  <si>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</si>
  <si>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</si>
  <si>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</si>
  <si>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</si>
  <si>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</si>
  <si>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</si>
  <si>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</si>
  <si>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</si>
  <si>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</si>
  <si>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</si>
  <si>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</si>
  <si>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</si>
  <si>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</si>
  <si>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</si>
  <si>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</si>
  <si>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</si>
  <si>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</si>
  <si>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</si>
  <si>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</si>
  <si>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</si>
  <si>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</si>
  <si>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</si>
  <si>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</si>
  <si>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</si>
  <si>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</si>
  <si>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</si>
  <si>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</si>
  <si>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</si>
  <si>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</si>
  <si>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</si>
  <si>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</si>
  <si>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</si>
  <si>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</si>
  <si>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</si>
  <si>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</si>
  <si>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</si>
  <si>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</si>
  <si>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</si>
  <si>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</si>
  <si>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</si>
  <si>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</si>
  <si>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</si>
  <si>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</si>
  <si>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</si>
  <si>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</si>
  <si>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</si>
  <si>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</si>
  <si>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</si>
  <si>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</si>
  <si>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</si>
  <si>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</si>
  <si>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</si>
  <si>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</si>
  <si>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</si>
  <si>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</si>
  <si>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</si>
  <si>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</si>
  <si>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</si>
  <si>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</si>
  <si>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</si>
  <si>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</si>
  <si>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</si>
  <si>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</si>
  <si>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</si>
  <si>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</si>
  <si>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</si>
  <si>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</si>
  <si>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</si>
  <si>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</si>
  <si>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</si>
  <si>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</si>
  <si>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</si>
  <si>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</si>
  <si>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</si>
  <si>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</si>
  <si>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</si>
  <si>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</si>
  <si>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</si>
  <si>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</si>
  <si>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</si>
  <si>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</si>
  <si>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</si>
  <si>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</si>
  <si>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</si>
  <si>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</si>
  <si>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</si>
  <si>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</si>
  <si>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</si>
  <si>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</si>
  <si>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</si>
  <si>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</si>
  <si>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</si>
  <si>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</si>
  <si>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</si>
  <si>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</si>
  <si>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</si>
  <si>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</si>
  <si>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</si>
  <si>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</si>
  <si>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</si>
  <si>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</si>
  <si>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</si>
  <si>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</si>
  <si>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</si>
  <si>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</si>
  <si>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</si>
  <si>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</si>
  <si>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</si>
  <si>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</si>
  <si>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</si>
  <si>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</si>
  <si>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</si>
  <si>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</si>
  <si>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</si>
  <si>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</si>
  <si>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</si>
  <si>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</si>
  <si>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</si>
  <si>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</si>
  <si>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</si>
  <si>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</si>
  <si>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</si>
  <si>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</si>
  <si>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</si>
  <si>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</si>
  <si>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</si>
  <si>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</si>
  <si>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</si>
  <si>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</si>
  <si>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</si>
  <si>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</si>
  <si>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</si>
  <si>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</si>
  <si>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</si>
  <si>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</si>
  <si>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</si>
  <si>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</si>
  <si>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</si>
  <si>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</si>
  <si>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</si>
  <si>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</si>
  <si>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</si>
  <si>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</si>
  <si>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</si>
  <si>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</si>
  <si>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</si>
  <si>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</si>
  <si>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</si>
  <si>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</si>
  <si>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</si>
  <si>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</si>
  <si>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</si>
  <si>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</si>
  <si>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</si>
  <si>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</si>
  <si>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</si>
  <si>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</si>
  <si>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</si>
  <si>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</si>
  <si>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</si>
  <si>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</si>
  <si>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</si>
  <si>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</si>
  <si>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</si>
  <si>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</si>
  <si>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</si>
  <si>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</si>
  <si>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</si>
  <si>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</si>
  <si>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</si>
  <si>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</si>
  <si>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</si>
  <si>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</si>
  <si>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</si>
  <si>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</si>
  <si>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</si>
  <si>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</si>
  <si>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</si>
  <si>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</si>
  <si>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</si>
  <si>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</si>
  <si>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</si>
  <si>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</si>
  <si>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</si>
  <si>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</si>
  <si>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</si>
  <si>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</si>
  <si>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</si>
  <si>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</si>
  <si>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</si>
  <si>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</si>
  <si>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</si>
  <si>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</si>
  <si>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</si>
  <si>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</si>
  <si>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</si>
  <si>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</si>
  <si>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</si>
  <si>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</si>
  <si>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</si>
  <si>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</si>
  <si>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</si>
  <si>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</si>
  <si>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</si>
  <si>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</si>
  <si>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</si>
  <si>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</si>
  <si>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</si>
  <si>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</si>
  <si>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</si>
  <si>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</si>
  <si>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</si>
  <si>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</si>
  <si>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</si>
  <si>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</si>
  <si>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</si>
  <si>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</si>
  <si>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</si>
  <si>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</si>
  <si>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</si>
  <si>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</si>
  <si>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</si>
  <si>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</si>
  <si>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</si>
  <si>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</si>
  <si>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</si>
  <si>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</si>
  <si>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</si>
  <si>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</si>
  <si>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</si>
  <si>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</si>
  <si>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</si>
  <si>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</si>
  <si>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</si>
  <si>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</si>
  <si>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</si>
  <si>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</si>
  <si>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</si>
  <si>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</si>
  <si>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</si>
  <si>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</si>
  <si>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</si>
  <si>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</si>
  <si>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</si>
  <si>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</si>
  <si>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</si>
  <si>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</si>
  <si>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</si>
  <si>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</si>
  <si>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</si>
  <si>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</si>
  <si>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</si>
  <si>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</si>
  <si>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</si>
  <si>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</si>
  <si>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</si>
  <si>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</si>
  <si>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</si>
  <si>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</si>
  <si>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</si>
  <si>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</si>
  <si>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</si>
  <si>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</si>
  <si>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</si>
  <si>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</si>
  <si>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</si>
  <si>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</si>
  <si>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</si>
  <si>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</si>
  <si>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</si>
  <si>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</si>
  <si>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</si>
  <si>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</si>
  <si>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</si>
  <si>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</si>
  <si>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</si>
  <si>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</si>
  <si>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</si>
  <si>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</si>
  <si>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</si>
  <si>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</si>
  <si>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</si>
  <si>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</si>
  <si>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</si>
  <si>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</si>
  <si>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</si>
  <si>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</si>
  <si>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</si>
  <si>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</si>
  <si>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</si>
  <si>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</si>
  <si>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</si>
  <si>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</si>
  <si>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</si>
  <si>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</si>
  <si>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</si>
  <si>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</si>
  <si>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</si>
  <si>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</si>
  <si>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</si>
  <si>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</si>
  <si>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</si>
  <si>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</si>
  <si>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</si>
  <si>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</si>
  <si>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</si>
  <si>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</si>
  <si>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</si>
  <si>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</si>
  <si>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</si>
  <si>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</si>
  <si>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</si>
  <si>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</si>
  <si>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</si>
  <si>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</si>
  <si>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</si>
  <si>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</si>
  <si>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</si>
  <si>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</si>
  <si>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</si>
  <si>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</si>
  <si>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</si>
  <si>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</si>
  <si>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</si>
  <si>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</si>
  <si>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</si>
  <si>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</si>
  <si>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</si>
  <si>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</si>
  <si>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</si>
  <si>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</si>
  <si>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</si>
  <si>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</si>
  <si>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</si>
  <si>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</si>
  <si>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</si>
  <si>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</si>
  <si>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</si>
  <si>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</si>
  <si>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</si>
  <si>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</si>
  <si>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</si>
  <si>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</si>
  <si>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</si>
  <si>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</si>
  <si>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</si>
  <si>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</si>
  <si>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</si>
  <si>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</si>
  <si>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</si>
  <si>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</si>
  <si>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</si>
  <si>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</si>
  <si>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</si>
  <si>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</si>
  <si>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</si>
  <si>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</si>
  <si>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</si>
  <si>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</si>
  <si>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</si>
  <si>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</si>
  <si>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</si>
  <si>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</si>
  <si>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</si>
  <si>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</si>
  <si>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</si>
  <si>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</si>
  <si>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</si>
  <si>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</si>
  <si>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</si>
  <si>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</si>
  <si>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</si>
  <si>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</si>
  <si>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</si>
  <si>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</si>
  <si>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</si>
  <si>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</si>
  <si>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</si>
  <si>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</si>
  <si>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</si>
  <si>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</si>
  <si>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</si>
  <si>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</si>
  <si>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</si>
  <si>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</si>
  <si>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</si>
  <si>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</si>
  <si>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</si>
  <si>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</si>
  <si>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</si>
  <si>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</si>
  <si>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</si>
  <si>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</si>
  <si>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</si>
  <si>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</si>
  <si>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</si>
  <si>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</si>
  <si>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</si>
  <si>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</si>
  <si>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</si>
  <si>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</si>
  <si>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</si>
  <si>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</si>
  <si>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</si>
  <si>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</si>
  <si>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</si>
  <si>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</si>
  <si>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</si>
  <si>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</si>
  <si>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</si>
  <si>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</si>
  <si>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</si>
  <si>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</si>
  <si>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</si>
  <si>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</si>
  <si>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</si>
  <si>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</si>
  <si>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</si>
  <si>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</si>
  <si>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</si>
  <si>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</si>
  <si>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</si>
  <si>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</si>
  <si>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</si>
  <si>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</si>
  <si>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</si>
  <si>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</si>
  <si>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</si>
  <si>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</si>
  <si>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</si>
  <si>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</si>
  <si>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</si>
  <si>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</si>
  <si>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</si>
  <si>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</si>
  <si>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</si>
  <si>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</si>
  <si>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</si>
  <si>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</si>
  <si>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</si>
  <si>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</si>
  <si>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</si>
  <si>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</si>
  <si>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</si>
  <si>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</si>
  <si>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</si>
  <si>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</si>
  <si>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</si>
  <si>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</si>
  <si>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</si>
  <si>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</si>
  <si>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</si>
  <si>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</si>
  <si>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</si>
  <si>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</si>
  <si>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</si>
  <si>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</si>
  <si>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</si>
  <si>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</si>
  <si>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</si>
  <si>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</si>
  <si>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</si>
  <si>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</si>
  <si>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</si>
  <si>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</si>
  <si>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</si>
  <si>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</si>
  <si>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</si>
  <si>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</si>
  <si>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</si>
  <si>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</si>
  <si>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</si>
  <si>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</si>
  <si>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</si>
  <si>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</si>
  <si>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</si>
  <si>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</si>
  <si>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</si>
  <si>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</si>
  <si>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</si>
  <si>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</si>
  <si>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</si>
  <si>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</si>
  <si>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</si>
  <si>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</si>
  <si>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</si>
  <si>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</si>
  <si>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</si>
  <si>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</si>
  <si>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</si>
  <si>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</si>
  <si>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</si>
  <si>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</si>
  <si>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</si>
  <si>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</si>
  <si>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</si>
  <si>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</si>
  <si>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</si>
  <si>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</si>
  <si>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</si>
  <si>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</si>
  <si>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</si>
  <si>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</si>
  <si>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</si>
  <si>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</si>
  <si>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</si>
  <si>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</si>
  <si>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</si>
  <si>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</si>
  <si>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</si>
  <si>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</si>
  <si>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</si>
  <si>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</si>
  <si>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</si>
  <si>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</si>
  <si>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</si>
  <si>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</si>
  <si>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</si>
  <si>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</si>
  <si>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</si>
  <si>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</si>
  <si>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</si>
  <si>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</si>
  <si>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</si>
  <si>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</si>
  <si>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</si>
  <si>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</si>
  <si>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</si>
  <si>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</si>
  <si>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</si>
  <si>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</si>
  <si>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</si>
  <si>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</si>
  <si>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</si>
  <si>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</si>
  <si>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</si>
  <si>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</si>
  <si>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</si>
  <si>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</si>
  <si>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</si>
  <si>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</si>
  <si>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</si>
  <si>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</si>
  <si>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</si>
  <si>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</si>
  <si>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</si>
  <si>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</si>
  <si>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</si>
  <si>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</si>
  <si>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</si>
  <si>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</si>
  <si>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</si>
  <si>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</si>
  <si>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</si>
  <si>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</si>
  <si>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</si>
  <si>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</si>
  <si>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</si>
  <si>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</si>
  <si>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</si>
  <si>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</si>
  <si>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</si>
  <si>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</si>
  <si>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</si>
  <si>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</si>
  <si>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</si>
  <si>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</si>
  <si>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</si>
  <si>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</si>
  <si>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</si>
  <si>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</si>
  <si>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</si>
  <si>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</si>
  <si>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</si>
  <si>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</si>
  <si>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</si>
  <si>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</si>
  <si>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</si>
  <si>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</si>
  <si>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</si>
  <si>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</si>
  <si>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</si>
  <si>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</si>
  <si>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</si>
  <si>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</si>
  <si>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</si>
  <si>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</si>
  <si>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</si>
  <si>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</si>
  <si>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</si>
  <si>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</si>
  <si>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</si>
  <si>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</si>
  <si>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</si>
  <si>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</si>
  <si>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</si>
  <si>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</si>
  <si>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</si>
  <si>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</si>
  <si>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</si>
  <si>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</si>
  <si>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</si>
  <si>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</si>
  <si>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</si>
  <si>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</si>
  <si>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</si>
  <si>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</si>
  <si>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</si>
  <si>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</si>
  <si>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</si>
  <si>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</si>
  <si>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</si>
  <si>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</si>
  <si>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</si>
  <si>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</si>
  <si>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</si>
  <si>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</si>
  <si>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</si>
  <si>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</si>
  <si>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</si>
  <si>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</si>
  <si>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</si>
  <si>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</si>
  <si>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</si>
  <si>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</si>
  <si>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</si>
  <si>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</si>
  <si>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</si>
  <si>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</si>
  <si>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</si>
  <si>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</si>
  <si>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</si>
  <si>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</si>
  <si>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</si>
  <si>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</si>
  <si>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</si>
  <si>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</si>
  <si>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</si>
  <si>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</si>
  <si>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</si>
  <si>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</si>
  <si>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</si>
  <si>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</si>
  <si>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</si>
  <si>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</si>
  <si>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</si>
  <si>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</si>
  <si>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</si>
  <si>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</si>
  <si>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</si>
  <si>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</si>
  <si>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</si>
  <si>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</si>
  <si>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</si>
  <si>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</si>
  <si>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</si>
  <si>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</si>
  <si>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</si>
  <si>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</si>
  <si>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</si>
  <si>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</si>
  <si>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</si>
  <si>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</si>
  <si>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</si>
  <si>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</si>
  <si>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</si>
  <si>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</si>
  <si>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</si>
  <si>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</si>
  <si>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</si>
  <si>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</si>
  <si>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</si>
  <si>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</si>
  <si>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</si>
  <si>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</si>
  <si>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</si>
  <si>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</si>
  <si>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</si>
  <si>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</si>
  <si>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</si>
  <si>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</si>
  <si>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</si>
  <si>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</si>
  <si>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</si>
  <si>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</si>
  <si>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</si>
  <si>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</si>
  <si>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</si>
  <si>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</si>
  <si>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</si>
  <si>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</si>
  <si>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</si>
  <si>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</si>
  <si>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</si>
  <si>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</si>
  <si>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</si>
  <si>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</si>
  <si>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</si>
  <si>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</si>
  <si>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</si>
  <si>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</si>
  <si>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</si>
  <si>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</si>
  <si>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</si>
  <si>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</si>
  <si>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</si>
  <si>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</si>
  <si>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</si>
  <si>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</si>
  <si>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</si>
  <si>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</si>
  <si>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</si>
  <si>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</si>
  <si>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</si>
  <si>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</si>
  <si>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</si>
  <si>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</si>
  <si>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</si>
  <si>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</si>
  <si>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</si>
  <si>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</si>
  <si>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</si>
  <si>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</si>
  <si>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</si>
  <si>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</si>
  <si>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</si>
  <si>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</si>
  <si>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</si>
  <si>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</si>
  <si>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</si>
  <si>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</si>
  <si>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</si>
  <si>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</si>
  <si>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</si>
  <si>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</si>
  <si>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</si>
  <si>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</si>
  <si>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</si>
  <si>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</si>
  <si>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</si>
  <si>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</si>
  <si>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</si>
  <si>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</si>
  <si>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</si>
  <si>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</si>
  <si>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</si>
  <si>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</si>
  <si>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</si>
  <si>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</si>
  <si>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</si>
  <si>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</si>
  <si>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</si>
  <si>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</si>
  <si>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</si>
  <si>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</si>
  <si>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</si>
  <si>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</si>
  <si>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</si>
  <si>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</si>
  <si>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</si>
  <si>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</si>
  <si>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</si>
  <si>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</si>
  <si>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</si>
  <si>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</si>
  <si>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</si>
  <si>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</si>
  <si>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</si>
  <si>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</si>
  <si>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</si>
  <si>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</si>
  <si>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</si>
  <si>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</si>
  <si>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</si>
  <si>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</si>
  <si>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</si>
  <si>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</si>
  <si>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</si>
  <si>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</si>
  <si>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</si>
  <si>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</si>
  <si>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</si>
  <si>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</si>
  <si>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</si>
  <si>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</si>
  <si>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</si>
  <si>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</si>
  <si>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</si>
  <si>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</si>
  <si>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</si>
  <si>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</si>
  <si>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</si>
  <si>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</si>
  <si>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</si>
  <si>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</si>
  <si>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</si>
  <si>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</si>
  <si>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</si>
  <si>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</si>
  <si>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</si>
  <si>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</si>
  <si>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</si>
  <si>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</si>
  <si>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</si>
  <si>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</si>
  <si>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</si>
  <si>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</si>
  <si>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</si>
  <si>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</si>
  <si>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</si>
  <si>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</si>
  <si>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</si>
  <si>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</si>
  <si>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</si>
  <si>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</si>
  <si>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</si>
  <si>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</si>
  <si>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</si>
  <si>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</si>
  <si>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</si>
  <si>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</si>
  <si>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</si>
  <si>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</si>
  <si>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</si>
  <si>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</si>
  <si>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</si>
  <si>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</si>
  <si>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</si>
  <si>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</si>
  <si>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</si>
  <si>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</si>
  <si>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</si>
  <si>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</si>
  <si>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</si>
  <si>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</si>
  <si>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</si>
  <si>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</si>
  <si>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</si>
  <si>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</si>
  <si>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</si>
  <si>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</si>
  <si>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</si>
  <si>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</si>
  <si>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</si>
  <si>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</si>
  <si>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</si>
  <si>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</si>
  <si>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</si>
  <si>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</si>
  <si>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</si>
  <si>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</si>
  <si>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</si>
  <si>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</si>
  <si>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</si>
  <si>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</si>
  <si>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</si>
  <si>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</si>
  <si>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</si>
  <si>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</si>
  <si>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</si>
  <si>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</si>
  <si>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</si>
  <si>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</si>
  <si>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</si>
  <si>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</si>
  <si>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</si>
  <si>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</si>
  <si>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</si>
  <si>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</si>
  <si>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</si>
  <si>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</si>
  <si>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</si>
  <si>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</si>
  <si>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</si>
  <si>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</si>
  <si>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</si>
  <si>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</si>
  <si>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</si>
  <si>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</si>
  <si>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</si>
  <si>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</si>
  <si>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</si>
  <si>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</si>
  <si>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</si>
  <si>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</si>
  <si>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</si>
  <si>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</si>
  <si>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</si>
  <si>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</si>
  <si>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</si>
  <si>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</si>
  <si>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</si>
  <si>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</si>
  <si>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</si>
  <si>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</si>
  <si>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</si>
  <si>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</si>
  <si>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</si>
  <si>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</si>
  <si>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</si>
  <si>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</si>
  <si>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</si>
  <si>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</si>
  <si>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</si>
  <si>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</si>
  <si>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</si>
  <si>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</si>
  <si>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</si>
  <si>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</si>
  <si>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</si>
  <si>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</si>
  <si>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</si>
  <si>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</si>
  <si>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</si>
  <si>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</si>
  <si>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</si>
  <si>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</si>
  <si>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</si>
  <si>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</si>
  <si>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</si>
  <si>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</si>
  <si>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</si>
  <si>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</si>
  <si>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</si>
  <si>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</si>
  <si>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</si>
  <si>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</si>
  <si>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</si>
  <si>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</si>
  <si>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</si>
  <si>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</si>
  <si>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</si>
  <si>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</si>
  <si>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</si>
  <si>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</si>
  <si>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</si>
  <si>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</si>
  <si>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</si>
  <si>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</si>
  <si>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</si>
  <si>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</si>
  <si>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</si>
  <si>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</si>
  <si>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</si>
  <si>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</si>
  <si>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</si>
  <si>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</si>
  <si>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</si>
  <si>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</si>
  <si>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</si>
  <si>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</si>
  <si>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</si>
  <si>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</si>
  <si>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</si>
  <si>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</si>
  <si>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</si>
  <si>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</si>
  <si>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</si>
  <si>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</si>
  <si>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</si>
  <si>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</si>
  <si>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</si>
  <si>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</si>
  <si>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</si>
  <si>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</si>
  <si>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</si>
  <si>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</si>
  <si>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</si>
  <si>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</si>
  <si>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</si>
  <si>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</si>
  <si>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</si>
  <si>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</si>
  <si>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</si>
  <si>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</si>
  <si>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</si>
  <si>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</si>
  <si>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</si>
  <si>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</si>
  <si>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</si>
  <si>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</si>
  <si>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</si>
  <si>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</si>
  <si>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</si>
  <si>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</si>
  <si>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</si>
  <si>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</si>
  <si>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</si>
  <si>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</si>
  <si>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</si>
  <si>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</si>
  <si>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</si>
  <si>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</si>
  <si>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</si>
  <si>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</si>
  <si>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</si>
  <si>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</si>
  <si>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</si>
  <si>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</si>
  <si>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</si>
  <si>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</si>
  <si>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</si>
  <si>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</si>
  <si>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</si>
  <si>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</si>
  <si>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</si>
  <si>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</si>
  <si>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</si>
  <si>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</si>
  <si>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</si>
  <si>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</si>
  <si>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</si>
  <si>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</si>
  <si>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</si>
  <si>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</si>
  <si>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</si>
  <si>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</si>
  <si>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</si>
  <si>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</si>
  <si>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</si>
  <si>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</si>
  <si>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</si>
  <si>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</si>
  <si>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</si>
  <si>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</si>
  <si>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</si>
  <si>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</si>
  <si>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</si>
  <si>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</si>
  <si>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</si>
  <si>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</si>
  <si>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</si>
  <si>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</si>
  <si>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</si>
  <si>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</si>
  <si>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</si>
  <si>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</si>
  <si>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</si>
  <si>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</si>
  <si>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</si>
  <si>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</si>
  <si>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</si>
  <si>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</si>
  <si>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</si>
  <si>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</si>
  <si>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</si>
  <si>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</si>
  <si>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</si>
  <si>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</si>
  <si>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</si>
  <si>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</si>
  <si>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</si>
  <si>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</si>
  <si>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</si>
  <si>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</si>
  <si>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</si>
  <si>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</si>
  <si>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</si>
  <si>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</si>
  <si>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</si>
  <si>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</si>
  <si>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</si>
  <si>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</si>
  <si>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</si>
  <si>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</si>
  <si>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</si>
  <si>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</si>
  <si>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</si>
  <si>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</si>
  <si>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</si>
  <si>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</si>
  <si>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</si>
  <si>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</si>
  <si>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</si>
  <si>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</si>
  <si>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</si>
  <si>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</si>
  <si>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</si>
  <si>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</si>
  <si>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</si>
  <si>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</si>
  <si>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</si>
  <si>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</si>
  <si>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</si>
  <si>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</si>
  <si>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</si>
  <si>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</si>
  <si>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</si>
  <si>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</si>
  <si>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</si>
  <si>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</si>
  <si>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</si>
  <si>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</si>
  <si>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</si>
  <si>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</si>
  <si>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</si>
  <si>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</si>
  <si>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</si>
  <si>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</si>
  <si>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</si>
  <si>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</si>
  <si>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</si>
  <si>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</si>
  <si>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</si>
  <si>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</si>
  <si>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</si>
  <si>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</si>
  <si>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</si>
  <si>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</si>
  <si>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</si>
  <si>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</si>
  <si>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</si>
  <si>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</si>
  <si>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</si>
  <si>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</si>
  <si>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</si>
  <si>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</si>
  <si>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</si>
  <si>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</si>
  <si>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</si>
  <si>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</si>
  <si>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</si>
  <si>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</si>
  <si>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</si>
  <si>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</si>
  <si>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</si>
  <si>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</si>
  <si>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</si>
  <si>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</si>
  <si>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</si>
  <si>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</si>
  <si>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</si>
  <si>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</si>
  <si>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</si>
  <si>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</si>
  <si>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</si>
  <si>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</si>
  <si>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</si>
  <si>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</si>
  <si>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</si>
  <si>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</si>
  <si>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</si>
  <si>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</si>
  <si>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</si>
  <si>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</si>
  <si>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</si>
  <si>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</si>
  <si>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</si>
  <si>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</si>
  <si>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</si>
  <si>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</si>
  <si>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</si>
  <si>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</si>
  <si>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</si>
  <si>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</si>
  <si>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</si>
  <si>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</si>
  <si>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</si>
  <si>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</si>
  <si>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</si>
  <si>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</si>
  <si>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</si>
  <si>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</si>
  <si>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</si>
  <si>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</si>
  <si>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</si>
  <si>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</si>
  <si>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</si>
  <si>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</si>
  <si>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</si>
  <si>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</si>
  <si>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</si>
  <si>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</si>
  <si>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</si>
  <si>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</si>
  <si>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</si>
  <si>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</si>
  <si>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</si>
  <si>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</si>
  <si>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</si>
  <si>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</si>
  <si>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</si>
  <si>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</si>
  <si>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</si>
  <si>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</si>
  <si>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</si>
  <si>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</si>
  <si>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</si>
  <si>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</si>
  <si>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</si>
  <si>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</si>
  <si>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</si>
  <si>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</si>
  <si>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</si>
  <si>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</si>
  <si>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</si>
  <si>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</si>
  <si>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</si>
  <si>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</si>
  <si>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</si>
  <si>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</si>
  <si>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</si>
  <si>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</si>
  <si>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</si>
  <si>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</si>
  <si>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</si>
  <si>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</si>
  <si>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</si>
  <si>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</si>
  <si>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</si>
  <si>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</si>
  <si>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</si>
  <si>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</si>
  <si>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</si>
  <si>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</si>
  <si>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</si>
  <si>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</si>
  <si>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</si>
  <si>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</si>
  <si>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</si>
  <si>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</si>
  <si>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</si>
  <si>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</si>
  <si>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</si>
  <si>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</si>
  <si>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</si>
  <si>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</si>
  <si>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</si>
  <si>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</si>
  <si>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</si>
  <si>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</si>
  <si>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</si>
  <si>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</si>
  <si>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</si>
  <si>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</si>
  <si>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</si>
  <si>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</si>
  <si>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</si>
  <si>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</si>
  <si>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</si>
  <si>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</si>
  <si>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</si>
  <si>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</si>
  <si>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</si>
  <si>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</si>
  <si>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</si>
  <si>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</si>
  <si>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</si>
  <si>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</si>
  <si>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</si>
  <si>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</si>
  <si>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</si>
  <si>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</si>
  <si>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</si>
  <si>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</si>
  <si>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</si>
  <si>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</si>
  <si>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</si>
  <si>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</si>
  <si>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</si>
  <si>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</si>
  <si>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</si>
  <si>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</si>
  <si>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</si>
  <si>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</si>
  <si>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</si>
  <si>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</si>
  <si>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</si>
  <si>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</si>
  <si>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</si>
  <si>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</si>
  <si>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</si>
  <si>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</si>
  <si>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</si>
  <si>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</si>
  <si>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</si>
  <si>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</si>
  <si>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</si>
  <si>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</si>
  <si>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</si>
  <si>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</si>
  <si>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</si>
  <si>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</si>
  <si>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</si>
  <si>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</si>
  <si>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</si>
  <si>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</si>
  <si>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</si>
  <si>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</si>
  <si>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</si>
  <si>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</si>
  <si>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</si>
  <si>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</si>
  <si>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</si>
  <si>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</si>
  <si>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</si>
  <si>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</si>
  <si>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</si>
  <si>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</si>
  <si>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</si>
  <si>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</si>
  <si>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</si>
  <si>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</si>
  <si>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</si>
  <si>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</si>
  <si>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</si>
  <si>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</si>
  <si>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</si>
  <si>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</si>
  <si>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</si>
  <si>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</si>
  <si>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</si>
  <si>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</si>
  <si>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</si>
  <si>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</si>
  <si>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</si>
  <si>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</si>
  <si>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</si>
  <si>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</si>
  <si>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</si>
  <si>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</si>
  <si>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</si>
  <si>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</si>
  <si>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</si>
  <si>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</si>
  <si>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</si>
  <si>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</si>
  <si>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</si>
  <si>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</si>
  <si>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</si>
  <si>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</si>
  <si>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</si>
  <si>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</si>
  <si>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</si>
  <si>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</si>
  <si>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</si>
  <si>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</si>
  <si>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</si>
  <si>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</si>
  <si>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</si>
  <si>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</si>
  <si>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</si>
  <si>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</si>
  <si>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</si>
  <si>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</si>
  <si>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</si>
  <si>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</si>
  <si>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</si>
  <si>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</si>
  <si>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</si>
  <si>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</si>
  <si>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</si>
  <si>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</si>
  <si>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</si>
  <si>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</si>
  <si>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</si>
  <si>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</si>
  <si>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</si>
  <si>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</si>
  <si>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</si>
  <si>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</si>
  <si>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</si>
  <si>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</si>
  <si>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</si>
  <si>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</si>
  <si>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</si>
  <si>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</si>
  <si>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</si>
  <si>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</si>
  <si>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</si>
  <si>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</si>
  <si>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</si>
  <si>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</si>
  <si>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</si>
  <si>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</si>
  <si>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</si>
  <si>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</si>
  <si>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</si>
  <si>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</si>
  <si>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</si>
  <si>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</si>
  <si>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</si>
  <si>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</si>
  <si>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</si>
  <si>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</si>
  <si>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</si>
  <si>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</si>
  <si>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</si>
  <si>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</si>
  <si>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</si>
  <si>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</si>
  <si>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</si>
  <si>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</si>
  <si>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</si>
  <si>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</si>
  <si>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</si>
  <si>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</si>
  <si>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</si>
  <si>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</si>
  <si>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</si>
  <si>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</si>
  <si>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</si>
  <si>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</si>
  <si>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</si>
  <si>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</si>
  <si>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</si>
  <si>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</si>
  <si>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</si>
  <si>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</si>
  <si>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</si>
  <si>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</si>
  <si>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</si>
  <si>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</si>
  <si>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</si>
  <si>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</si>
  <si>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</si>
  <si>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</si>
  <si>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</si>
  <si>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</si>
  <si>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</si>
  <si>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</si>
  <si>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</si>
  <si>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</si>
  <si>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</si>
  <si>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</si>
  <si>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</si>
  <si>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</si>
  <si>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</si>
  <si>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</si>
  <si>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</si>
  <si>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</si>
  <si>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</si>
  <si>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</si>
  <si>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</si>
  <si>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</si>
  <si>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</si>
  <si>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</si>
  <si>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</si>
  <si>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</si>
  <si>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</si>
  <si>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</si>
  <si>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</si>
  <si>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</si>
  <si>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</si>
  <si>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</si>
  <si>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</si>
  <si>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</si>
  <si>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</si>
  <si>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</si>
  <si>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</si>
  <si>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</si>
  <si>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</si>
  <si>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</si>
  <si>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</si>
  <si>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</si>
  <si>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</si>
  <si>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</si>
  <si>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</si>
  <si>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</si>
  <si>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</si>
  <si>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</si>
  <si>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</si>
  <si>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</si>
  <si>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</si>
  <si>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</si>
  <si>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</si>
  <si>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</si>
  <si>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</si>
  <si>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</si>
  <si>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</si>
  <si>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</si>
  <si>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</si>
  <si>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</si>
  <si>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</si>
  <si>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</si>
  <si>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</si>
  <si>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</si>
  <si>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</si>
  <si>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</si>
  <si>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</si>
  <si>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</si>
  <si>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</si>
  <si>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</si>
  <si>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</si>
  <si>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</si>
  <si>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</si>
  <si>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</si>
  <si>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</si>
  <si>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</si>
  <si>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</si>
  <si>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</si>
  <si>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</si>
  <si>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</si>
  <si>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</si>
  <si>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</si>
  <si>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</si>
  <si>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</si>
  <si>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</si>
  <si>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</si>
  <si>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</si>
  <si>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</si>
  <si>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</si>
  <si>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</si>
  <si>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</si>
  <si>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</si>
  <si>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</si>
  <si>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</si>
  <si>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</si>
  <si>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</si>
  <si>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</si>
  <si>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</si>
  <si>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</si>
  <si>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</si>
  <si>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</si>
  <si>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</si>
  <si>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</si>
  <si>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</si>
  <si>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</si>
  <si>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</si>
  <si>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</si>
  <si>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</si>
  <si>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</si>
  <si>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</si>
  <si>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</si>
  <si>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</si>
  <si>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</si>
  <si>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</si>
  <si>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</si>
  <si>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</si>
  <si>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</si>
  <si>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</si>
  <si>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</si>
  <si>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</si>
  <si>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</si>
  <si>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</si>
  <si>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</si>
  <si>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</si>
  <si>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</si>
  <si>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</si>
  <si>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</si>
  <si>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</si>
  <si>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</si>
  <si>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</si>
  <si>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</si>
  <si>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</si>
  <si>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</si>
  <si>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</si>
  <si>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</si>
  <si>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</si>
  <si>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</si>
  <si>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</si>
  <si>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</si>
  <si>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</si>
  <si>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</si>
  <si>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</si>
  <si>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</si>
  <si>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</si>
  <si>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</si>
  <si>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</si>
  <si>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</si>
  <si>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</si>
  <si>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</si>
  <si>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</si>
  <si>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</si>
  <si>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</si>
  <si>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</si>
  <si>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</si>
  <si>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</si>
  <si>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</si>
  <si>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</si>
  <si>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</si>
  <si>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</si>
  <si>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</si>
  <si>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</si>
  <si>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</si>
  <si>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</si>
  <si>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</si>
  <si>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</si>
  <si>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</si>
  <si>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</si>
  <si>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</si>
  <si>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</si>
  <si>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</si>
  <si>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</si>
  <si>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</si>
  <si>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</si>
  <si>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</si>
  <si>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</si>
  <si>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</si>
  <si>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</si>
  <si>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</si>
  <si>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</si>
  <si>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</si>
  <si>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</si>
  <si>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</si>
  <si>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</si>
  <si>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</si>
  <si>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</si>
  <si>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</si>
  <si>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</si>
  <si>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</si>
  <si>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</si>
  <si>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</si>
  <si>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</si>
  <si>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</si>
  <si>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</si>
  <si>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</si>
  <si>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</si>
  <si>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</si>
  <si>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</si>
  <si>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</si>
  <si>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</si>
  <si>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</si>
  <si>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</si>
  <si>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</si>
  <si>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</si>
  <si>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</si>
  <si>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</si>
  <si>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</si>
  <si>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</si>
  <si>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</si>
  <si>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</si>
  <si>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</si>
  <si>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</si>
  <si>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</si>
  <si>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</si>
  <si>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</si>
  <si>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</si>
  <si>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</si>
  <si>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</si>
  <si>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</si>
  <si>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</si>
  <si>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</si>
  <si>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</si>
  <si>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</si>
  <si>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</si>
  <si>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</si>
  <si>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</si>
  <si>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</si>
  <si>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</si>
  <si>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</si>
  <si>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</si>
  <si>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</si>
  <si>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</si>
  <si>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</si>
  <si>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</si>
  <si>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</si>
  <si>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</si>
  <si>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</si>
  <si>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</si>
  <si>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</si>
  <si>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</si>
  <si>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</si>
  <si>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</si>
  <si>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</si>
  <si>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</si>
  <si>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</si>
  <si>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</si>
  <si>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</si>
  <si>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</si>
  <si>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</si>
  <si>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</si>
  <si>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</si>
  <si>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</si>
  <si>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</si>
  <si>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</si>
  <si>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</si>
  <si>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</si>
  <si>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</si>
  <si>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</si>
  <si>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</si>
  <si>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</si>
  <si>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</si>
  <si>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</si>
  <si>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</si>
  <si>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</si>
  <si>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</si>
  <si>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</si>
  <si>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</si>
  <si>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</si>
  <si>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</si>
  <si>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</si>
  <si>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</si>
  <si>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</si>
  <si>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</si>
  <si>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</si>
  <si>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</si>
  <si>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</si>
  <si>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</si>
  <si>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</si>
  <si>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</si>
  <si>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</si>
  <si>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</si>
  <si>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</si>
  <si>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</si>
  <si>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</si>
  <si>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</si>
  <si>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</si>
  <si>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</si>
  <si>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</si>
  <si>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</si>
  <si>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</si>
  <si>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</si>
  <si>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</si>
  <si>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</si>
  <si>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</si>
  <si>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</si>
  <si>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</si>
  <si>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</si>
  <si>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</si>
  <si>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</si>
  <si>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</si>
  <si>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</si>
  <si>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</si>
  <si>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</si>
  <si>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</si>
  <si>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</si>
  <si>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</si>
  <si>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</si>
  <si>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</si>
  <si>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</si>
  <si>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</si>
  <si>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</si>
  <si>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</si>
  <si>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</si>
  <si>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</si>
  <si>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</si>
  <si>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</si>
  <si>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</si>
  <si>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</si>
  <si>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</si>
  <si>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</si>
  <si>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</si>
  <si>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</si>
  <si>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</si>
  <si>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</si>
  <si>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</si>
  <si>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</si>
  <si>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</si>
  <si>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</si>
  <si>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</si>
  <si>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</si>
  <si>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</si>
  <si>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</si>
  <si>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</si>
  <si>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</si>
  <si>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</si>
  <si>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</si>
  <si>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</si>
  <si>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</si>
  <si>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</si>
  <si>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</si>
  <si>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</si>
  <si>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</si>
  <si>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</si>
  <si>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</si>
  <si>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</si>
  <si>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</si>
  <si>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</si>
  <si>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</si>
  <si>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</si>
  <si>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</si>
  <si>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</si>
  <si>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</si>
  <si>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</si>
  <si>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</si>
  <si>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</si>
  <si>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</si>
  <si>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</si>
  <si>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</si>
  <si>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</si>
  <si>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</si>
  <si>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</si>
  <si>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</si>
  <si>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</si>
  <si>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</si>
  <si>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</si>
  <si>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</si>
  <si>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</si>
  <si>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</si>
  <si>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</si>
  <si>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</si>
  <si>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</si>
  <si>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</si>
  <si>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</si>
  <si>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</si>
  <si>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</si>
  <si>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</si>
  <si>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</si>
  <si>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</si>
  <si>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</si>
  <si>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</si>
  <si>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</si>
  <si>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</si>
  <si>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</si>
  <si>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</si>
  <si>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</si>
  <si>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</si>
  <si>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</si>
  <si>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</si>
  <si>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</si>
  <si>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</si>
  <si>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</si>
  <si>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</si>
  <si>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</si>
  <si>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</si>
  <si>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</si>
  <si>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</si>
  <si>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</si>
  <si>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</si>
  <si>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</si>
  <si>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</si>
  <si>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</si>
  <si>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</si>
  <si>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</si>
  <si>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</si>
  <si>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</si>
  <si>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</si>
  <si>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</si>
  <si>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</si>
  <si>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</si>
  <si>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</si>
  <si>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</si>
  <si>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</si>
  <si>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</si>
  <si>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</si>
  <si>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</si>
  <si>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</si>
  <si>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</si>
  <si>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</si>
  <si>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</si>
  <si>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</si>
  <si>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</si>
  <si>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</si>
  <si>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</si>
  <si>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</si>
  <si>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</si>
  <si>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</si>
  <si>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</si>
  <si>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</si>
  <si>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</si>
  <si>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</si>
  <si>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</si>
  <si>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</si>
  <si>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</si>
  <si>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</si>
  <si>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</si>
  <si>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</si>
  <si>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</si>
  <si>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</si>
  <si>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</si>
  <si>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</si>
  <si>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</si>
  <si>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</si>
  <si>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</si>
  <si>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</si>
  <si>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</si>
  <si>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</si>
  <si>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</si>
  <si>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</si>
  <si>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</si>
  <si>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</si>
  <si>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</si>
  <si>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</si>
  <si>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</si>
  <si>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</si>
  <si>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</si>
  <si>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</si>
  <si>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</si>
  <si>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</si>
  <si>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</si>
  <si>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</si>
  <si>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</si>
  <si>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</si>
  <si>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</si>
  <si>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</si>
  <si>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</si>
  <si>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</si>
  <si>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</si>
  <si>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</si>
  <si>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</si>
  <si>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</si>
  <si>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</si>
  <si>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</si>
  <si>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</si>
  <si>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</si>
  <si>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</si>
  <si>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</si>
  <si>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</si>
  <si>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</si>
  <si>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</si>
  <si>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</si>
  <si>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</si>
  <si>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</si>
  <si>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</si>
  <si>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</si>
  <si>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</si>
  <si>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</si>
  <si>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</si>
  <si>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</si>
  <si>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</si>
  <si>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</si>
  <si>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</si>
  <si>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</si>
  <si>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</si>
  <si>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</si>
  <si>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</si>
  <si>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</si>
  <si>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</si>
  <si>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</si>
  <si>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</si>
  <si>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</si>
  <si>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</si>
  <si>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</si>
  <si>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</si>
  <si>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</si>
  <si>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</si>
  <si>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</si>
  <si>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</si>
  <si>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</si>
  <si>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</si>
  <si>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</si>
  <si>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</si>
  <si>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</si>
  <si>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</si>
  <si>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</si>
  <si>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</si>
  <si>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</si>
  <si>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</si>
  <si>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</si>
  <si>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</si>
  <si>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</si>
  <si>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</si>
  <si>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</si>
  <si>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</si>
  <si>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</si>
  <si>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</si>
  <si>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</si>
  <si>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</si>
  <si>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</si>
  <si>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</si>
  <si>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</si>
  <si>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</si>
  <si>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</si>
  <si>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</si>
  <si>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</si>
  <si>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</si>
  <si>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</si>
  <si>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</si>
  <si>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</si>
  <si>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</si>
  <si>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</si>
  <si>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</si>
  <si>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</si>
  <si>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</si>
  <si>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</si>
  <si>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</si>
  <si>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</si>
  <si>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</si>
  <si>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</si>
  <si>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</si>
  <si>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</si>
  <si>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</si>
  <si>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</si>
  <si>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</si>
  <si>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</si>
  <si>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</si>
  <si>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</si>
  <si>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</si>
  <si>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</si>
  <si>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</si>
  <si>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</si>
  <si>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</si>
  <si>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</si>
  <si>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</si>
  <si>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</si>
  <si>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</si>
  <si>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</si>
  <si>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</si>
  <si>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</si>
  <si>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</si>
  <si>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</si>
  <si>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</si>
  <si>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</si>
  <si>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</si>
  <si>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</si>
  <si>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</si>
  <si>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</si>
  <si>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</si>
  <si>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</si>
  <si>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</si>
  <si>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</si>
  <si>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</si>
  <si>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</si>
  <si>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</si>
  <si>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</si>
  <si>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</si>
  <si>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</si>
  <si>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</si>
  <si>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</si>
  <si>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</si>
  <si>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</si>
  <si>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</si>
  <si>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</si>
  <si>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</si>
  <si>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</si>
  <si>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</si>
  <si>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</si>
  <si>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</si>
  <si>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</si>
  <si>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</si>
  <si>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</si>
  <si>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</si>
  <si>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</si>
  <si>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</si>
  <si>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</si>
  <si>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</si>
  <si>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</si>
  <si>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</si>
  <si>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</si>
  <si>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</si>
  <si>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</si>
  <si>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</si>
  <si>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</si>
  <si>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</si>
  <si>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</si>
  <si>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</si>
  <si>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</si>
  <si>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</si>
  <si>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</si>
  <si>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</si>
  <si>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</si>
  <si>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</si>
  <si>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</si>
  <si>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</si>
  <si>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</si>
  <si>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</si>
  <si>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</si>
  <si>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</si>
  <si>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</si>
  <si>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</si>
  <si>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</si>
  <si>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</si>
  <si>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</si>
  <si>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</si>
  <si>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</si>
  <si>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</si>
  <si>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</si>
  <si>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</si>
  <si>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</si>
  <si>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</si>
  <si>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</si>
  <si>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</si>
  <si>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</si>
  <si>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</si>
  <si>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</si>
  <si>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</si>
  <si>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</si>
  <si>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</si>
  <si>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</si>
  <si>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</si>
  <si>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</si>
  <si>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</si>
  <si>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</si>
  <si>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</si>
  <si>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</si>
  <si>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</si>
  <si>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</si>
  <si>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</si>
  <si>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</si>
  <si>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</si>
  <si>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</si>
  <si>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</si>
  <si>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</si>
  <si>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</si>
  <si>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</si>
  <si>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</si>
  <si>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</si>
  <si>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</si>
  <si>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</si>
  <si>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</si>
  <si>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</si>
  <si>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</si>
  <si>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</si>
  <si>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</si>
  <si>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</si>
  <si>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</si>
  <si>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</si>
  <si>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</si>
  <si>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</si>
  <si>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</si>
  <si>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</si>
  <si>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</si>
  <si>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</si>
  <si>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</si>
  <si>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</si>
  <si>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</si>
  <si>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</si>
  <si>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</si>
  <si>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</si>
  <si>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</si>
  <si>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</si>
  <si>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</si>
  <si>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</si>
  <si>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</si>
  <si>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</si>
  <si>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</si>
  <si>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</si>
  <si>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</si>
  <si>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</si>
  <si>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</si>
  <si>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</si>
  <si>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</si>
  <si>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</si>
  <si>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</si>
  <si>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</si>
  <si>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</si>
  <si>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</si>
  <si>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</si>
  <si>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</si>
  <si>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</si>
  <si>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</si>
  <si>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</si>
  <si>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</si>
  <si>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</si>
  <si>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</si>
  <si>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</si>
  <si>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</si>
  <si>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</si>
  <si>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</si>
  <si>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</si>
  <si>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</si>
  <si>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</si>
  <si>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</si>
  <si>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</si>
  <si>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</si>
  <si>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</si>
  <si>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</si>
  <si>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</si>
  <si>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</si>
  <si>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</si>
  <si>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</si>
  <si>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</si>
  <si>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</si>
  <si>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</si>
  <si>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</si>
  <si>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</si>
  <si>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</si>
  <si>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</si>
  <si>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</si>
  <si>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</si>
  <si>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</si>
  <si>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</si>
  <si>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</si>
  <si>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</si>
  <si>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</si>
  <si>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</si>
  <si>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</si>
  <si>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</si>
  <si>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</si>
  <si>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</si>
  <si>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</si>
  <si>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</si>
  <si>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</si>
  <si>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</si>
  <si>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</si>
  <si>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</si>
  <si>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</si>
  <si>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</si>
  <si>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</si>
  <si>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</si>
  <si>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</si>
  <si>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</si>
  <si>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</si>
  <si>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</si>
  <si>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</si>
  <si>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</si>
  <si>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</si>
  <si>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</si>
  <si>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</si>
  <si>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</si>
  <si>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</si>
  <si>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</si>
  <si>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</si>
  <si>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</si>
  <si>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</si>
  <si>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</si>
  <si>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</si>
  <si>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</si>
  <si>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</si>
  <si>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</si>
  <si>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</si>
  <si>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</si>
  <si>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</si>
  <si>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</si>
  <si>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</si>
  <si>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</si>
  <si>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</si>
  <si>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</si>
  <si>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</si>
  <si>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</si>
  <si>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</si>
  <si>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</si>
  <si>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</si>
  <si>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</si>
  <si>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</si>
  <si>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</si>
  <si>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</si>
  <si>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</si>
  <si>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</si>
  <si>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</si>
  <si>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</si>
  <si>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</si>
  <si>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</si>
  <si>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</si>
  <si>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</si>
  <si>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</si>
  <si>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</si>
  <si>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</si>
  <si>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</si>
  <si>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</si>
  <si>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</si>
  <si>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</si>
  <si>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</si>
  <si>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</si>
  <si>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</si>
  <si>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</si>
  <si>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</si>
  <si>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</si>
  <si>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</si>
  <si>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</si>
  <si>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</si>
  <si>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</si>
  <si>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</si>
  <si>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</si>
  <si>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</si>
  <si>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</si>
  <si>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</si>
  <si>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</si>
  <si>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</si>
  <si>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</si>
  <si>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</si>
  <si>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</si>
  <si>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</si>
  <si>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</si>
  <si>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</si>
  <si>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</si>
  <si>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</si>
  <si>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</si>
  <si>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</si>
  <si>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</si>
  <si>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</si>
  <si>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</si>
  <si>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</si>
  <si>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</si>
  <si>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</si>
  <si>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</si>
  <si>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</si>
  <si>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</si>
  <si>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</si>
  <si>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</si>
  <si>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</si>
  <si>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</si>
  <si>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</si>
  <si>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</si>
  <si>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</si>
  <si>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</si>
  <si>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</si>
  <si>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</si>
  <si>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</si>
  <si>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</si>
  <si>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</si>
  <si>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</si>
  <si>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</si>
  <si>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</si>
  <si>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</si>
  <si>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</si>
  <si>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</si>
  <si>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</si>
  <si>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</si>
  <si>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</si>
  <si>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</si>
  <si>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</si>
  <si>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</si>
  <si>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</si>
  <si>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</si>
  <si>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</si>
  <si>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</si>
  <si>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</si>
  <si>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</si>
  <si>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</si>
  <si>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</si>
  <si>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</si>
  <si>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</si>
  <si>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</si>
  <si>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</si>
  <si>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</si>
  <si>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</si>
  <si>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</si>
  <si>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</si>
  <si>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</si>
  <si>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</si>
  <si>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</si>
  <si>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</si>
  <si>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</si>
  <si>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</si>
  <si>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</si>
  <si>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</si>
  <si>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</si>
  <si>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</si>
  <si>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</si>
  <si>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</si>
  <si>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</si>
  <si>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</si>
  <si>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</si>
  <si>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</si>
  <si>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</si>
  <si>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</si>
  <si>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</si>
  <si>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</si>
  <si>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</si>
  <si>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</si>
  <si>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</si>
  <si>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</si>
  <si>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</si>
  <si>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</si>
  <si>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</si>
  <si>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</si>
  <si>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</si>
  <si>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</si>
  <si>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</si>
  <si>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</si>
  <si>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</si>
  <si>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</si>
  <si>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</si>
  <si>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</si>
  <si>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</si>
  <si>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</si>
  <si>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</si>
  <si>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</si>
  <si>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</si>
  <si>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</si>
  <si>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</si>
  <si>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</si>
  <si>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</si>
  <si>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</si>
  <si>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</si>
  <si>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</si>
  <si>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</si>
  <si>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</si>
  <si>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</si>
  <si>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</si>
  <si>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</si>
  <si>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</si>
  <si>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</si>
  <si>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</si>
  <si>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</si>
  <si>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</si>
  <si>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</si>
  <si>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</si>
  <si>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</si>
  <si>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</si>
  <si>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</si>
  <si>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</si>
  <si>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</si>
  <si>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</si>
  <si>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</si>
  <si>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</si>
  <si>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</si>
  <si>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</si>
  <si>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</si>
  <si>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</si>
  <si>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</si>
  <si>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</si>
  <si>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</si>
  <si>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</si>
  <si>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</si>
  <si>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</si>
  <si>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</si>
  <si>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</si>
  <si>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</si>
  <si>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</si>
  <si>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</si>
  <si>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</si>
  <si>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</si>
  <si>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</si>
  <si>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</si>
  <si>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</si>
  <si>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</si>
  <si>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</si>
  <si>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</si>
  <si>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</si>
  <si>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</si>
  <si>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</si>
  <si>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</si>
  <si>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</si>
  <si>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</si>
  <si>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</si>
  <si>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</si>
  <si>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</si>
  <si>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</si>
  <si>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</si>
  <si>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</si>
  <si>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</si>
  <si>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</si>
  <si>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</si>
  <si>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</si>
  <si>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</si>
  <si>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</si>
  <si>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</si>
  <si>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</si>
  <si>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</si>
  <si>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</si>
  <si>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</si>
  <si>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</si>
  <si>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</si>
  <si>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</si>
  <si>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</si>
  <si>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</si>
  <si>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</si>
  <si>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</si>
  <si>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</si>
  <si>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</si>
  <si>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</si>
  <si>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</si>
  <si>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</si>
  <si>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</si>
  <si>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</si>
  <si>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</si>
  <si>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</si>
  <si>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</si>
  <si>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</si>
  <si>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</si>
  <si>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</si>
  <si>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</si>
  <si>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</si>
  <si>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</si>
  <si>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</si>
  <si>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</si>
  <si>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</si>
  <si>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</si>
  <si>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</si>
  <si>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</si>
  <si>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</si>
  <si>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</si>
  <si>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</si>
  <si>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</si>
  <si>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</si>
  <si>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</si>
  <si>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</si>
  <si>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</si>
  <si>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</si>
  <si>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</si>
  <si>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</si>
  <si>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</si>
  <si>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</si>
  <si>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</si>
  <si>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</si>
  <si>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</si>
  <si>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</si>
  <si>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</si>
  <si>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</si>
  <si>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</si>
  <si>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</si>
  <si>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</si>
  <si>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</si>
  <si>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</si>
  <si>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</si>
  <si>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</si>
  <si>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</si>
  <si>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</si>
  <si>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</si>
  <si>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</si>
  <si>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</si>
  <si>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</si>
  <si>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</si>
  <si>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</si>
  <si>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</si>
  <si>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</si>
  <si>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</si>
  <si>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</si>
  <si>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</si>
  <si>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</si>
  <si>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</si>
  <si>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</si>
  <si>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</si>
  <si>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</si>
  <si>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</si>
  <si>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</si>
  <si>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</si>
  <si>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</si>
  <si>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</si>
  <si>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</si>
  <si>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</si>
  <si>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</si>
  <si>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</si>
  <si>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</si>
  <si>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</si>
  <si>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</si>
  <si>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</si>
  <si>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</si>
  <si>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</si>
  <si>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</si>
  <si>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</si>
  <si>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</si>
  <si>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</si>
  <si>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</si>
  <si>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</si>
  <si>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</si>
  <si>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</si>
  <si>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</si>
  <si>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</si>
  <si>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</si>
  <si>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</si>
  <si>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</si>
  <si>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</si>
  <si>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</si>
  <si>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</si>
  <si>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</si>
  <si>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</si>
  <si>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</si>
  <si>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</si>
  <si>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</si>
  <si>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</si>
  <si>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</si>
  <si>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</si>
  <si>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</si>
  <si>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</si>
  <si>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</si>
  <si>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</si>
  <si>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</si>
  <si>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</si>
  <si>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</si>
  <si>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</si>
  <si>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</si>
  <si>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</si>
  <si>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</si>
  <si>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</si>
  <si>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</si>
  <si>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</si>
  <si>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</si>
  <si>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</si>
  <si>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</si>
  <si>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</si>
  <si>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</si>
  <si>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</si>
  <si>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</si>
  <si>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</si>
  <si>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</si>
  <si>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</si>
  <si>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</si>
  <si>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</si>
  <si>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</si>
  <si>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</si>
  <si>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</si>
  <si>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</si>
  <si>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</si>
  <si>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</si>
  <si>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</si>
  <si>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</si>
  <si>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</si>
  <si>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</si>
  <si>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</si>
  <si>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</si>
  <si>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</si>
  <si>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</si>
  <si>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</si>
  <si>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</si>
  <si>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</si>
  <si>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</si>
  <si>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</si>
  <si>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</si>
  <si>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</si>
  <si>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</si>
  <si>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</si>
  <si>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</si>
  <si>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</si>
  <si>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</si>
  <si>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</si>
  <si>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</si>
  <si>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</si>
  <si>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</si>
  <si>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</si>
  <si>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</si>
  <si>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</si>
  <si>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</si>
  <si>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</si>
  <si>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</si>
  <si>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</si>
  <si>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</si>
  <si>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</si>
  <si>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</si>
  <si>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</si>
  <si>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</si>
  <si>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</si>
  <si>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</si>
  <si>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</si>
  <si>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</si>
  <si>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</si>
  <si>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</si>
  <si>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</si>
  <si>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</si>
  <si>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</si>
  <si>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</si>
  <si>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</si>
  <si>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</si>
  <si>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</si>
  <si>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</si>
  <si>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</si>
  <si>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</si>
  <si>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</si>
  <si>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</si>
  <si>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</si>
  <si>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</si>
  <si>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</si>
  <si>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</si>
  <si>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</si>
  <si>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</si>
  <si>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</si>
  <si>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</si>
  <si>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</si>
  <si>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</si>
  <si>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</si>
  <si>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</si>
  <si>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</si>
  <si>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</si>
  <si>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</si>
  <si>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</si>
  <si>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</si>
  <si>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</si>
  <si>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</si>
  <si>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</si>
  <si>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</si>
  <si>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</si>
  <si>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</si>
  <si>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</si>
  <si>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</si>
  <si>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</si>
  <si>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</si>
  <si>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</si>
  <si>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</si>
  <si>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</si>
  <si>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</si>
  <si>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</si>
  <si>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</si>
  <si>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</si>
  <si>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</si>
  <si>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</si>
  <si>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</si>
  <si>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</si>
  <si>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</si>
  <si>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</si>
  <si>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</si>
  <si>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</si>
  <si>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</si>
  <si>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</si>
  <si>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</si>
  <si>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</si>
  <si>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</si>
  <si>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</si>
  <si>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</si>
  <si>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</si>
  <si>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</si>
  <si>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</si>
  <si>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</si>
  <si>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</si>
  <si>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</si>
  <si>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</si>
  <si>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</si>
  <si>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</si>
  <si>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</si>
  <si>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</si>
  <si>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</si>
  <si>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</si>
  <si>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</si>
  <si>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</si>
  <si>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</si>
  <si>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</si>
  <si>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</si>
  <si>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</si>
  <si>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</si>
  <si>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</si>
  <si>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</si>
  <si>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</si>
  <si>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</si>
  <si>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</si>
  <si>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</si>
  <si>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</si>
  <si>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</si>
  <si>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</si>
  <si>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</si>
  <si>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</si>
  <si>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</si>
  <si>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</si>
  <si>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</si>
  <si>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</si>
  <si>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</si>
  <si>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</si>
  <si>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</si>
  <si>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</si>
  <si>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</si>
  <si>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</si>
  <si>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</si>
  <si>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</si>
  <si>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</si>
  <si>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</si>
  <si>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</si>
  <si>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</si>
  <si>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</si>
  <si>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</si>
  <si>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</si>
  <si>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</si>
  <si>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</si>
  <si>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</si>
  <si>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</si>
  <si>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</si>
  <si>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</si>
  <si>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</si>
  <si>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</si>
  <si>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</si>
  <si>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</si>
  <si>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</si>
  <si>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</si>
  <si>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</si>
  <si>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</si>
  <si>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</si>
  <si>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</si>
  <si>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</si>
  <si>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</si>
  <si>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</si>
  <si>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</si>
  <si>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</si>
  <si>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</si>
  <si>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</si>
  <si>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</si>
  <si>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</si>
  <si>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</si>
  <si>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</si>
  <si>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</si>
  <si>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</si>
  <si>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</si>
  <si>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</si>
  <si>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</si>
  <si>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</si>
  <si>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</si>
  <si>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</si>
  <si>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</si>
  <si>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</si>
  <si>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</si>
  <si>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</si>
  <si>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</si>
  <si>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</si>
  <si>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</si>
  <si>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</si>
  <si>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</si>
  <si>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</si>
  <si>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</si>
  <si>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</si>
  <si>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</si>
  <si>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</si>
  <si>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</si>
  <si>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</si>
  <si>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</si>
  <si>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</si>
  <si>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</si>
  <si>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</si>
  <si>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</si>
  <si>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</si>
  <si>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</si>
  <si>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</si>
  <si>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</si>
  <si>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</si>
  <si>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</si>
  <si>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</si>
  <si>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</si>
  <si>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</si>
  <si>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</si>
  <si>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</si>
  <si>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</si>
  <si>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</si>
  <si>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</si>
  <si>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</si>
  <si>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</si>
  <si>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</si>
  <si>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</si>
  <si>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</si>
  <si>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</si>
  <si>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</si>
  <si>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</si>
  <si>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</si>
  <si>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</si>
  <si>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</si>
  <si>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</si>
  <si>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</si>
  <si>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</si>
  <si>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</si>
  <si>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</si>
  <si>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</si>
  <si>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</si>
  <si>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</si>
  <si>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</si>
  <si>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</si>
  <si>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</si>
  <si>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</si>
  <si>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</si>
  <si>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</si>
  <si>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</si>
  <si>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</si>
  <si>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</si>
  <si>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</si>
  <si>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</si>
  <si>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</si>
  <si>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</si>
  <si>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</si>
  <si>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</si>
  <si>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</si>
  <si>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</si>
  <si>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</si>
  <si>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</si>
  <si>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</si>
  <si>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</si>
  <si>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</si>
  <si>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</si>
  <si>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</si>
  <si>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</si>
  <si>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</si>
  <si>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</si>
  <si>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</si>
  <si>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</si>
  <si>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</si>
  <si>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</si>
  <si>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</si>
  <si>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</si>
  <si>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</si>
  <si>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</si>
  <si>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</si>
  <si>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</si>
  <si>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</si>
  <si>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</si>
  <si>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</si>
  <si>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</si>
  <si>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</si>
  <si>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</si>
  <si>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</si>
  <si>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</si>
  <si>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</si>
  <si>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</si>
  <si>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</si>
  <si>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</si>
  <si>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</si>
  <si>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</si>
  <si>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</si>
  <si>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</si>
  <si>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</si>
  <si>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</si>
  <si>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</si>
  <si>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</si>
  <si>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</si>
  <si>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</si>
  <si>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</si>
  <si>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</si>
  <si>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</si>
  <si>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</si>
  <si>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</si>
  <si>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</si>
  <si>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</si>
  <si>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</si>
  <si>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</si>
  <si>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</si>
  <si>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</si>
  <si>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</si>
  <si>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</si>
  <si>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</si>
  <si>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</si>
  <si>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</si>
  <si>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</si>
  <si>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</si>
  <si>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</si>
  <si>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</si>
  <si>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</si>
  <si>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</si>
  <si>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</si>
  <si>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</si>
  <si>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</si>
  <si>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</si>
  <si>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</si>
  <si>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</si>
  <si>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</si>
  <si>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</si>
  <si>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</si>
  <si>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</si>
  <si>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</si>
  <si>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</si>
  <si>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</si>
  <si>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</si>
  <si>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</si>
  <si>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</si>
  <si>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</si>
  <si>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</si>
  <si>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</si>
  <si>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</si>
  <si>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</si>
  <si>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</si>
  <si>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</si>
  <si>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</si>
  <si>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</si>
  <si>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</si>
  <si>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</si>
  <si>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</si>
  <si>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</si>
  <si>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</si>
  <si>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</si>
  <si>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</si>
  <si>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</si>
  <si>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</si>
  <si>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</si>
  <si>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</si>
  <si>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</si>
  <si>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</si>
  <si>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</si>
  <si>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</si>
  <si>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</si>
  <si>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</si>
  <si>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</si>
  <si>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</si>
  <si>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</si>
  <si>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</si>
  <si>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</si>
  <si>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</si>
  <si>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</si>
  <si>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</si>
  <si>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</si>
  <si>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</si>
  <si>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</si>
  <si>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</si>
  <si>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</si>
  <si>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</si>
  <si>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</si>
  <si>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</si>
  <si>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</si>
  <si>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</si>
  <si>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</si>
  <si>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</si>
  <si>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</si>
  <si>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</si>
  <si>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</si>
  <si>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</si>
  <si>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</si>
  <si>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</si>
  <si>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</si>
  <si>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</si>
  <si>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</si>
  <si>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</si>
  <si>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</si>
  <si>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</si>
  <si>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</si>
  <si>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</si>
  <si>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</si>
  <si>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</si>
  <si>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</si>
  <si>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</si>
  <si>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</si>
  <si>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</si>
  <si>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</si>
  <si>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</si>
  <si>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</si>
  <si>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</si>
  <si>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</si>
  <si>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</si>
  <si>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</si>
  <si>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</si>
  <si>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</si>
  <si>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</si>
  <si>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</si>
  <si>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</si>
  <si>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</si>
  <si>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</si>
  <si>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</si>
  <si>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</si>
  <si>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</si>
  <si>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</si>
  <si>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</si>
  <si>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</si>
  <si>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</si>
  <si>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</si>
  <si>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</si>
  <si>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</si>
  <si>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</si>
  <si>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</si>
  <si>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</si>
  <si>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</si>
  <si>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</si>
  <si>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</si>
  <si>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</si>
  <si>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</si>
  <si>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</si>
  <si>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</si>
  <si>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</si>
  <si>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</si>
  <si>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</si>
  <si>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</si>
  <si>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</si>
  <si>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</si>
  <si>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</si>
  <si>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</si>
  <si>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</si>
  <si>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</si>
  <si>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</si>
  <si>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</si>
  <si>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</si>
  <si>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</si>
  <si>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</si>
  <si>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</si>
  <si>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</si>
  <si>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</si>
  <si>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</si>
  <si>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</si>
  <si>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</si>
  <si>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</si>
  <si>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</si>
  <si>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</si>
  <si>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</si>
  <si>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</si>
  <si>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</si>
  <si>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</si>
  <si>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</si>
  <si>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</si>
  <si>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</si>
  <si>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</si>
  <si>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</si>
  <si>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</si>
  <si>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</si>
  <si>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</si>
  <si>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</si>
  <si>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</si>
  <si>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</si>
  <si>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</si>
  <si>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</si>
  <si>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</si>
  <si>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</si>
  <si>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</si>
  <si>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</si>
  <si>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</si>
  <si>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</si>
  <si>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</si>
  <si>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</si>
  <si>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</si>
  <si>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</si>
  <si>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</si>
  <si>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</si>
  <si>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</si>
  <si>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</si>
  <si>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</si>
  <si>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</si>
  <si>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</si>
  <si>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</si>
  <si>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</si>
  <si>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</si>
  <si>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</si>
  <si>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</si>
  <si>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</si>
  <si>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</si>
  <si>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</si>
  <si>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</si>
  <si>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</si>
  <si>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</si>
  <si>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</si>
  <si>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</si>
  <si>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</si>
  <si>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</si>
  <si>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</si>
  <si>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</si>
  <si>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</si>
  <si>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</si>
  <si>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</si>
  <si>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</si>
  <si>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</si>
  <si>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</si>
  <si>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</si>
  <si>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</si>
  <si>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</si>
  <si>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</si>
  <si>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</si>
  <si>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</si>
  <si>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</si>
  <si>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</si>
  <si>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</si>
  <si>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</si>
  <si>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</si>
  <si>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</si>
  <si>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</si>
  <si>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</si>
  <si>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</si>
  <si>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</si>
  <si>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</si>
  <si>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</si>
  <si>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</si>
  <si>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</si>
  <si>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</si>
  <si>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</si>
  <si>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</si>
  <si>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</si>
  <si>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</si>
  <si>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</si>
  <si>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</si>
  <si>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</si>
  <si>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</si>
  <si>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</si>
  <si>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</si>
  <si>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</si>
  <si>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</si>
  <si>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</si>
  <si>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</si>
  <si>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</si>
  <si>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</si>
  <si>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</si>
  <si>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</si>
  <si>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</si>
  <si>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</si>
  <si>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</si>
  <si>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</si>
  <si>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</si>
  <si>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</si>
  <si>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</si>
  <si>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</si>
  <si>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</si>
  <si>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</si>
  <si>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</si>
  <si>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</si>
  <si>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</si>
  <si>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</si>
  <si>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</si>
  <si>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</si>
  <si>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</si>
  <si>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</si>
  <si>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</si>
  <si>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</si>
  <si>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</si>
  <si>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</si>
  <si>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</si>
  <si>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</si>
  <si>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</si>
  <si>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</si>
  <si>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</si>
  <si>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</si>
  <si>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</si>
  <si>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</si>
  <si>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</si>
  <si>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</si>
  <si>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</si>
  <si>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</si>
  <si>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</si>
  <si>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</si>
  <si>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</si>
  <si>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</si>
  <si>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</si>
  <si>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</si>
  <si>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</si>
  <si>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</si>
  <si>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</si>
  <si>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</si>
  <si>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</si>
  <si>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</si>
  <si>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</si>
  <si>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</si>
  <si>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</si>
  <si>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</si>
  <si>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</si>
  <si>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</si>
  <si>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</si>
  <si>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</si>
  <si>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</si>
  <si>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</si>
  <si>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</si>
  <si>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</si>
  <si>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</si>
  <si>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</si>
  <si>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</si>
  <si>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</si>
  <si>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</si>
  <si>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</si>
  <si>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</si>
  <si>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</si>
  <si>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</si>
  <si>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</si>
  <si>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</si>
  <si>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</si>
  <si>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</si>
  <si>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</si>
  <si>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</si>
  <si>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</si>
  <si>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</si>
  <si>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</si>
  <si>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</si>
  <si>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</si>
  <si>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</si>
  <si>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</si>
  <si>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</si>
  <si>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</si>
  <si>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</si>
  <si>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</si>
  <si>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</si>
  <si>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</si>
  <si>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</si>
  <si>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</si>
  <si>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</si>
  <si>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</si>
  <si>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</si>
  <si>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</si>
  <si>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</si>
  <si>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</si>
  <si>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</si>
  <si>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</si>
  <si>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</si>
  <si>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</si>
  <si>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</si>
  <si>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</si>
  <si>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</si>
  <si>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</si>
  <si>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</si>
  <si>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</si>
  <si>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</si>
  <si>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</si>
  <si>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</si>
  <si>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</si>
  <si>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</si>
  <si>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</si>
  <si>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</si>
  <si>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</si>
  <si>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</si>
  <si>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</si>
  <si>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</si>
  <si>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</si>
  <si>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</si>
  <si>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</si>
  <si>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</si>
  <si>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</si>
  <si>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</si>
  <si>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</si>
  <si>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</si>
  <si>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</si>
  <si>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</si>
  <si>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</si>
  <si>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</si>
  <si>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</si>
  <si>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</si>
  <si>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</si>
  <si>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</si>
  <si>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</si>
  <si>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</si>
  <si>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</si>
  <si>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</si>
  <si>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</si>
  <si>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</si>
  <si>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</si>
  <si>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</si>
  <si>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</si>
  <si>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</si>
  <si>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</si>
  <si>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</si>
  <si>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</si>
  <si>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</si>
  <si>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</si>
  <si>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</si>
  <si>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</si>
  <si>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</si>
  <si>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</si>
  <si>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</si>
  <si>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</si>
  <si>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</si>
  <si>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</si>
  <si>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</si>
  <si>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</si>
  <si>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</si>
  <si>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</si>
  <si>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</si>
  <si>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</si>
  <si>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</si>
  <si>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</si>
  <si>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</si>
  <si>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</si>
  <si>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</si>
  <si>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</si>
  <si>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</si>
  <si>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</si>
  <si>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</si>
  <si>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</si>
  <si>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</si>
  <si>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</si>
  <si>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</si>
  <si>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</si>
  <si>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</si>
  <si>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</si>
  <si>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</si>
  <si>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</si>
  <si>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</si>
  <si>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</si>
  <si>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</si>
  <si>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</si>
  <si>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</si>
  <si>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</si>
  <si>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</si>
  <si>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</si>
  <si>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</si>
  <si>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</si>
  <si>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</si>
  <si>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</si>
  <si>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</si>
  <si>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</si>
  <si>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</si>
  <si>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</si>
  <si>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</si>
  <si>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</si>
  <si>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</si>
  <si>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</si>
  <si>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</si>
  <si>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</si>
  <si>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</si>
  <si>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</si>
  <si>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</si>
  <si>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</si>
  <si>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</si>
  <si>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</si>
  <si>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</si>
  <si>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</si>
  <si>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</si>
  <si>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</si>
  <si>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</si>
  <si>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</si>
  <si>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</si>
  <si>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</si>
  <si>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</si>
  <si>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</si>
  <si>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</si>
  <si>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</si>
  <si>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</si>
  <si>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</si>
  <si>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</si>
  <si>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</si>
  <si>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</si>
  <si>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</si>
  <si>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</si>
  <si>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</si>
  <si>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</si>
  <si>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</si>
  <si>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</si>
  <si>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</si>
  <si>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</si>
  <si>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</si>
  <si>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</si>
  <si>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</si>
  <si>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</si>
  <si>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</si>
  <si>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</si>
  <si>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</si>
  <si>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</si>
  <si>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</si>
  <si>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</si>
  <si>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</si>
  <si>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</si>
  <si>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</si>
  <si>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</si>
  <si>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</si>
  <si>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</si>
  <si>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</si>
  <si>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</si>
  <si>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</si>
  <si>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</si>
  <si>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</si>
  <si>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</si>
  <si>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</si>
  <si>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</si>
  <si>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</si>
  <si>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</si>
  <si>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</si>
  <si>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</si>
  <si>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</si>
  <si>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</si>
  <si>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</si>
  <si>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</si>
  <si>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</si>
  <si>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</si>
  <si>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</si>
  <si>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</si>
  <si>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</si>
  <si>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</si>
  <si>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</si>
  <si>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</si>
  <si>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</si>
  <si>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</si>
  <si>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</si>
  <si>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</si>
  <si>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</si>
  <si>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</si>
  <si>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</si>
  <si>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</si>
  <si>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</si>
  <si>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</si>
  <si>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</si>
  <si>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</si>
  <si>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</si>
  <si>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</si>
  <si>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</si>
  <si>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</si>
  <si>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</si>
  <si>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</si>
  <si>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</si>
  <si>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</si>
  <si>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</si>
  <si>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</si>
  <si>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</si>
  <si>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</si>
  <si>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</si>
  <si>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</si>
  <si>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</si>
  <si>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</si>
  <si>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</si>
  <si>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</si>
  <si>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</si>
  <si>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</si>
  <si>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</si>
  <si>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</si>
  <si>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</si>
  <si>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</si>
  <si>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</si>
  <si>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</si>
  <si>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</si>
  <si>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</si>
  <si>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</si>
  <si>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</si>
  <si>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</si>
  <si>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</si>
  <si>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</si>
  <si>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</si>
  <si>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</si>
  <si>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</si>
  <si>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</si>
  <si>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</si>
  <si>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</si>
  <si>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</si>
  <si>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</si>
  <si>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</si>
  <si>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</si>
  <si>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</si>
  <si>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</si>
  <si>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</si>
  <si>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</si>
  <si>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</si>
  <si>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</si>
  <si>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</si>
  <si>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</si>
  <si>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</si>
  <si>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</si>
  <si>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</si>
  <si>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</si>
  <si>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</si>
  <si>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</si>
  <si>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</si>
  <si>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</si>
  <si>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</si>
  <si>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</si>
  <si>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</si>
  <si>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</si>
  <si>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</si>
  <si>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</si>
  <si>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</si>
  <si>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</si>
  <si>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</si>
  <si>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</si>
  <si>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</si>
  <si>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</si>
  <si>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</si>
  <si>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</si>
  <si>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</si>
  <si>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</si>
  <si>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</si>
  <si>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</si>
  <si>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</si>
  <si>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</si>
  <si>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</si>
  <si>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</si>
  <si>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</si>
  <si>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</si>
  <si>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</si>
  <si>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</si>
  <si>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</si>
  <si>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</si>
  <si>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</si>
  <si>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</si>
  <si>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</si>
  <si>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</si>
  <si>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</si>
  <si>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</si>
  <si>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</si>
  <si>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</si>
  <si>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</si>
  <si>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</si>
  <si>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</si>
  <si>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</si>
  <si>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</si>
  <si>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</si>
  <si>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</si>
  <si>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</si>
  <si>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</si>
  <si>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</si>
  <si>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</si>
  <si>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</si>
  <si>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</si>
  <si>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</si>
  <si>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</si>
  <si>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</si>
  <si>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</si>
  <si>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</si>
  <si>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</si>
  <si>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</si>
  <si>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</si>
  <si>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</si>
  <si>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</si>
  <si>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</si>
  <si>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</si>
  <si>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</si>
  <si>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</si>
  <si>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</si>
  <si>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</si>
  <si>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</si>
  <si>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</si>
  <si>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</si>
  <si>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</si>
  <si>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</si>
  <si>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</si>
  <si>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</si>
  <si>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</si>
  <si>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</si>
  <si>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</si>
  <si>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</si>
  <si>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</si>
  <si>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</si>
  <si>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</si>
  <si>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</si>
  <si>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</si>
  <si>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</si>
  <si>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</si>
  <si>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</si>
  <si>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</si>
  <si>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</si>
  <si>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</si>
  <si>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</si>
  <si>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</si>
  <si>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</si>
  <si>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</si>
  <si>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</si>
  <si>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</si>
  <si>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</si>
  <si>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</si>
  <si>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</si>
  <si>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</si>
  <si>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</si>
  <si>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</si>
  <si>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</si>
  <si>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</si>
  <si>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</si>
  <si>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</si>
  <si>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</si>
  <si>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</si>
  <si>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</si>
  <si>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</si>
  <si>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</si>
  <si>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</si>
  <si>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</si>
  <si>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</si>
  <si>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</si>
  <si>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</si>
  <si>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</si>
  <si>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</si>
  <si>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</si>
  <si>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</si>
  <si>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</si>
  <si>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</si>
  <si>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</si>
  <si>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</si>
  <si>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</si>
  <si>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</si>
  <si>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</si>
  <si>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</si>
  <si>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</si>
  <si>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</si>
  <si>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</si>
  <si>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</si>
  <si>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</si>
  <si>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</si>
  <si>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</si>
  <si>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</si>
  <si>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</si>
  <si>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</si>
  <si>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</si>
  <si>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</si>
  <si>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</si>
  <si>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</si>
  <si>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</si>
  <si>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</si>
  <si>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</si>
  <si>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</si>
  <si>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</si>
  <si>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</si>
  <si>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</si>
  <si>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</si>
  <si>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</si>
  <si>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</si>
  <si>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</si>
  <si>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</si>
  <si>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</si>
  <si>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</si>
  <si>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</si>
  <si>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</si>
  <si>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</si>
  <si>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</si>
  <si>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</si>
  <si>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</si>
  <si>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</si>
  <si>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</si>
  <si>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</si>
  <si>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</si>
  <si>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</si>
  <si>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</si>
  <si>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</si>
  <si>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</si>
  <si>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</si>
  <si>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</si>
  <si>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</si>
  <si>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</si>
  <si>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</si>
  <si>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</si>
  <si>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</si>
  <si>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</si>
  <si>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</si>
  <si>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</si>
  <si>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</si>
  <si>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</si>
  <si>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</si>
  <si>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</si>
  <si>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</si>
  <si>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</si>
  <si>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</si>
  <si>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</si>
  <si>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</si>
  <si>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</si>
  <si>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</si>
  <si>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</si>
  <si>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</si>
  <si>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</si>
  <si>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</si>
  <si>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</si>
  <si>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</si>
  <si>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</si>
  <si>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</si>
  <si>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</si>
  <si>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</si>
  <si>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</si>
  <si>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</si>
  <si>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</si>
  <si>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</si>
  <si>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</si>
  <si>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</si>
  <si>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</si>
  <si>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</si>
  <si>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</si>
  <si>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</si>
  <si>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</si>
  <si>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</si>
  <si>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</si>
  <si>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</si>
  <si>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</si>
  <si>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</si>
  <si>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</si>
  <si>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</si>
  <si>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</si>
  <si>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</si>
  <si>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</si>
  <si>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</si>
  <si>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</si>
  <si>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</si>
  <si>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</si>
  <si>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</si>
  <si>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</si>
  <si>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</si>
  <si>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</si>
  <si>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</si>
  <si>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</si>
  <si>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</si>
  <si>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</si>
  <si>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</si>
  <si>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</si>
  <si>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</si>
  <si>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</si>
  <si>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</si>
  <si>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</si>
  <si>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</si>
  <si>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</si>
  <si>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</si>
  <si>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</si>
  <si>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</si>
  <si>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</si>
  <si>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</si>
  <si>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</si>
  <si>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</si>
  <si>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</si>
  <si>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</si>
  <si>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</si>
  <si>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</si>
  <si>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</si>
  <si>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</si>
  <si>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</si>
  <si>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</si>
  <si>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</si>
  <si>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</si>
  <si>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</si>
  <si>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</si>
  <si>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</si>
  <si>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</si>
  <si>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</si>
  <si>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</si>
  <si>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</si>
  <si>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</si>
  <si>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</si>
  <si>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</si>
  <si>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</si>
  <si>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</si>
  <si>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</si>
  <si>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</si>
  <si>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</si>
  <si>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</si>
  <si>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</si>
  <si>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</si>
  <si>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</si>
  <si>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</si>
  <si>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</si>
  <si>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</si>
  <si>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</si>
  <si>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</si>
  <si>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</si>
  <si>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</si>
  <si>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</si>
  <si>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</si>
  <si>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</si>
  <si>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</si>
  <si>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</si>
  <si>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</si>
  <si>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</si>
  <si>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</si>
  <si>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</si>
  <si>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</si>
  <si>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</si>
  <si>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</si>
  <si>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</si>
  <si>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</si>
  <si>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</si>
  <si>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</si>
  <si>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</si>
  <si>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</si>
  <si>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</si>
  <si>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</si>
  <si>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</si>
  <si>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</si>
  <si>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</si>
  <si>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</si>
  <si>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</si>
  <si>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</si>
  <si>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</si>
  <si>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</si>
  <si>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</si>
  <si>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</si>
  <si>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</si>
  <si>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</si>
  <si>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</si>
  <si>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</si>
  <si>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</si>
  <si>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</si>
  <si>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</si>
  <si>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</si>
  <si>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</si>
  <si>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</si>
  <si>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</si>
  <si>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</si>
  <si>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</si>
  <si>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</si>
  <si>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</si>
  <si>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</si>
  <si>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</si>
  <si>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</si>
  <si>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</si>
  <si>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</si>
  <si>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</si>
  <si>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</si>
  <si>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</si>
  <si>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</si>
  <si>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</si>
  <si>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</si>
  <si>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</si>
  <si>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</si>
  <si>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</si>
  <si>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</si>
  <si>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</si>
  <si>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</si>
  <si>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</si>
  <si>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</si>
  <si>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</si>
  <si>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</si>
  <si>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</si>
  <si>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</si>
  <si>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</si>
  <si>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</si>
  <si>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</si>
  <si>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</si>
  <si>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</si>
  <si>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</si>
  <si>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</si>
  <si>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</si>
  <si>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</si>
  <si>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</si>
  <si>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</si>
  <si>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</si>
  <si>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</si>
  <si>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</si>
  <si>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</si>
  <si>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</si>
  <si>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</si>
  <si>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</si>
  <si>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</si>
  <si>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</si>
  <si>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</si>
  <si>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</si>
  <si>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</si>
  <si>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</si>
  <si>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</si>
  <si>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</si>
  <si>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</si>
  <si>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</si>
  <si>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</si>
  <si>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</si>
  <si>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</si>
  <si>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</si>
  <si>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</si>
  <si>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</si>
  <si>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</si>
  <si>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</si>
  <si>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</si>
  <si>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</si>
  <si>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</si>
  <si>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</si>
  <si>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</si>
  <si>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</si>
  <si>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</si>
  <si>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</si>
  <si>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</si>
  <si>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</si>
  <si>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</si>
  <si>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</si>
  <si>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</si>
  <si>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</si>
  <si>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</si>
  <si>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</si>
  <si>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</si>
  <si>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</si>
  <si>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</si>
  <si>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</si>
  <si>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</si>
  <si>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</si>
  <si>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</si>
  <si>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</si>
  <si>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</si>
  <si>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</si>
  <si>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</si>
  <si>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</si>
  <si>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</si>
  <si>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</si>
  <si>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</si>
  <si>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</si>
  <si>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</si>
  <si>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</si>
  <si>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</si>
  <si>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</si>
  <si>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</si>
  <si>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</si>
  <si>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</si>
  <si>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</si>
  <si>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</si>
  <si>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</si>
  <si>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</si>
  <si>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</si>
  <si>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</si>
  <si>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</si>
  <si>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</si>
  <si>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</si>
  <si>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</si>
  <si>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</si>
  <si>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</si>
  <si>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</si>
  <si>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</si>
  <si>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</si>
  <si>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</si>
  <si>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</si>
  <si>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</si>
  <si>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</si>
  <si>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</si>
  <si>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</si>
  <si>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</si>
  <si>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</si>
  <si>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</si>
  <si>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</si>
  <si>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</si>
  <si>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</si>
  <si>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</si>
  <si>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</si>
  <si>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</si>
  <si>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</si>
  <si>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</si>
  <si>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</si>
  <si>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</si>
  <si>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</si>
  <si>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</si>
  <si>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</si>
  <si>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</si>
  <si>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</si>
  <si>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</si>
  <si>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</si>
  <si>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</si>
  <si>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</si>
  <si>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</si>
  <si>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</si>
  <si>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</si>
  <si>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</si>
  <si>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</si>
  <si>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</si>
  <si>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</si>
  <si>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</si>
  <si>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</si>
  <si>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</si>
  <si>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</si>
  <si>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</si>
  <si>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</si>
  <si>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</si>
  <si>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</si>
  <si>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</si>
  <si>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</si>
  <si>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</si>
  <si>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</si>
  <si>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</si>
  <si>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</si>
  <si>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</si>
  <si>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</si>
  <si>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</si>
  <si>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</si>
  <si>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</si>
  <si>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</si>
  <si>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</si>
  <si>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</si>
  <si>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</si>
  <si>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</si>
  <si>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</si>
  <si>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</si>
  <si>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</si>
  <si>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</si>
  <si>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</si>
  <si>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</si>
  <si>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</si>
  <si>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</si>
  <si>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</si>
  <si>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</si>
  <si>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</si>
  <si>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</si>
  <si>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</si>
  <si>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</si>
  <si>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</si>
  <si>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</si>
  <si>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</si>
  <si>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</si>
  <si>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</si>
  <si>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</si>
  <si>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</si>
  <si>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</si>
  <si>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</si>
  <si>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</si>
  <si>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</si>
  <si>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</si>
  <si>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</si>
  <si>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</si>
  <si>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</si>
  <si>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</si>
  <si>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</si>
  <si>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</si>
  <si>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</si>
  <si>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</si>
  <si>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</si>
  <si>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</si>
  <si>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</si>
  <si>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</si>
  <si>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</si>
  <si>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</si>
  <si>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</si>
  <si>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</si>
  <si>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</si>
  <si>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</si>
  <si>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</si>
  <si>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</si>
  <si>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</si>
  <si>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</si>
  <si>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</si>
  <si>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</si>
  <si>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</si>
  <si>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</si>
  <si>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</si>
  <si>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</si>
  <si>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</si>
  <si>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</si>
  <si>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</si>
  <si>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</si>
  <si>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</si>
  <si>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</si>
  <si>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</si>
  <si>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</si>
  <si>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</si>
  <si>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</si>
  <si>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</si>
  <si>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</si>
  <si>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</si>
  <si>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</si>
  <si>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</si>
  <si>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</si>
  <si>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</si>
  <si>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</si>
  <si>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</si>
  <si>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</si>
  <si>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</si>
  <si>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</si>
  <si>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</si>
  <si>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</si>
  <si>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</si>
  <si>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</si>
  <si>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</si>
  <si>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</si>
  <si>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</si>
  <si>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</si>
  <si>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</si>
  <si>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</si>
  <si>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</si>
  <si>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</si>
  <si>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</si>
  <si>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</si>
  <si>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</si>
  <si>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</si>
  <si>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</si>
  <si>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</si>
  <si>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</si>
  <si>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</si>
  <si>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</si>
  <si>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</si>
  <si>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</si>
  <si>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</si>
  <si>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</si>
  <si>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</si>
  <si>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</si>
  <si>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</si>
  <si>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</si>
  <si>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</si>
  <si>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</si>
  <si>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</si>
  <si>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</si>
  <si>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</si>
  <si>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</si>
  <si>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</si>
  <si>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</si>
  <si>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</si>
  <si>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</si>
  <si>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</si>
  <si>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</si>
  <si>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</si>
  <si>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</si>
  <si>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</si>
  <si>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</si>
  <si>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</si>
  <si>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</si>
  <si>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</si>
  <si>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</si>
  <si>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</si>
  <si>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</si>
  <si>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</si>
  <si>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</si>
  <si>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</si>
  <si>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</si>
  <si>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</si>
  <si>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</si>
  <si>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</si>
  <si>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</si>
  <si>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</si>
  <si>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</si>
  <si>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</si>
  <si>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</si>
  <si>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</si>
  <si>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</si>
  <si>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</si>
  <si>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</si>
  <si>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</si>
  <si>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</si>
  <si>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</si>
  <si>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</si>
  <si>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</si>
  <si>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</si>
  <si>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</si>
  <si>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</si>
  <si>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</si>
  <si>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</si>
  <si>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</si>
  <si>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</si>
  <si>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</si>
  <si>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</si>
  <si>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</si>
  <si>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</si>
  <si>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</si>
  <si>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</si>
  <si>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</si>
  <si>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</si>
  <si>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</si>
  <si>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</si>
  <si>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</si>
  <si>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</si>
  <si>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</si>
  <si>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</si>
  <si>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</si>
  <si>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</si>
  <si>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</si>
  <si>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</si>
  <si>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</si>
  <si>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</si>
  <si>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</si>
  <si>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</si>
  <si>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</si>
  <si>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</si>
  <si>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</si>
  <si>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</si>
  <si>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</si>
  <si>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</si>
  <si>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</si>
  <si>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</si>
  <si>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</si>
  <si>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</si>
  <si>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</si>
  <si>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</si>
  <si>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</si>
  <si>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</si>
  <si>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</si>
  <si>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</si>
  <si>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</si>
  <si>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</si>
  <si>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</si>
  <si>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</si>
  <si>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</si>
  <si>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</si>
  <si>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</si>
  <si>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</si>
  <si>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</si>
  <si>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</si>
  <si>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</si>
  <si>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</si>
  <si>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</si>
  <si>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</si>
  <si>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</si>
  <si>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</si>
  <si>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</si>
  <si>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</si>
  <si>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</si>
  <si>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</si>
  <si>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</si>
  <si>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</si>
  <si>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</si>
  <si>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</si>
  <si>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</si>
  <si>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</si>
  <si>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</si>
  <si>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</si>
  <si>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</si>
  <si>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</si>
  <si>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</si>
  <si>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</si>
  <si>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</si>
  <si>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</si>
  <si>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</si>
  <si>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</si>
  <si>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</si>
  <si>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</si>
  <si>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</si>
  <si>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</si>
  <si>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</si>
  <si>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</si>
  <si>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</si>
  <si>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</si>
  <si>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</si>
  <si>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</si>
  <si>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</si>
  <si>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</si>
  <si>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</si>
  <si>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</si>
  <si>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</si>
  <si>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</si>
  <si>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</si>
  <si>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</si>
  <si>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</si>
  <si>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</si>
  <si>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</si>
  <si>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</si>
  <si>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</si>
  <si>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</si>
  <si>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</si>
  <si>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</si>
  <si>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</si>
  <si>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</si>
  <si>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</si>
  <si>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</si>
  <si>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</si>
  <si>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</si>
  <si>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</si>
  <si>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</si>
  <si>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</si>
  <si>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</si>
  <si>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</si>
  <si>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</si>
  <si>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</si>
  <si>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</si>
  <si>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</si>
  <si>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</si>
  <si>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</si>
  <si>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</si>
  <si>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</si>
  <si>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</si>
  <si>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</si>
  <si>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</si>
  <si>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</si>
  <si>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</si>
  <si>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</si>
  <si>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</si>
  <si>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</si>
  <si>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</si>
  <si>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</si>
  <si>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</si>
  <si>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</si>
  <si>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</si>
  <si>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</si>
  <si>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</si>
  <si>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</si>
  <si>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</si>
  <si>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</si>
  <si>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</si>
  <si>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</si>
  <si>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</si>
  <si>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</si>
  <si>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</si>
  <si>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</si>
  <si>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</si>
  <si>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</si>
  <si>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</si>
  <si>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</si>
  <si>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</si>
  <si>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</si>
  <si>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</si>
  <si>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</si>
  <si>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</si>
  <si>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</si>
  <si>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</si>
  <si>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</si>
  <si>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</si>
  <si>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</si>
  <si>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</si>
  <si>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</si>
  <si>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</si>
  <si>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</si>
  <si>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</si>
  <si>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</si>
  <si>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</si>
  <si>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</si>
  <si>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</si>
  <si>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</si>
  <si>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</si>
  <si>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</si>
  <si>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</si>
  <si>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</si>
  <si>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</si>
  <si>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</si>
  <si>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</si>
  <si>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</si>
  <si>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</si>
  <si>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</si>
  <si>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</si>
  <si>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</si>
  <si>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</si>
  <si>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</si>
  <si>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</si>
  <si>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</si>
  <si>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</si>
  <si>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</si>
  <si>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</si>
  <si>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</si>
  <si>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</si>
  <si>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</si>
  <si>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</si>
  <si>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</si>
  <si>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</si>
  <si>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</si>
  <si>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</si>
  <si>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</si>
  <si>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</si>
  <si>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</si>
  <si>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</si>
  <si>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</si>
  <si>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</si>
  <si>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</si>
  <si>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</si>
  <si>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</si>
  <si>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</si>
  <si>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</si>
  <si>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</si>
  <si>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</si>
  <si>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</si>
  <si>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</si>
  <si>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</si>
  <si>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</si>
  <si>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</si>
  <si>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</si>
  <si>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</si>
  <si>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</si>
  <si>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</si>
  <si>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</si>
  <si>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</si>
  <si>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</si>
  <si>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</si>
  <si>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</si>
  <si>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</si>
  <si>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</si>
  <si>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</si>
  <si>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</si>
  <si>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</si>
  <si>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</si>
  <si>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</si>
  <si>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</si>
  <si>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</si>
  <si>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</si>
  <si>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</si>
  <si>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</si>
  <si>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</si>
  <si>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</si>
  <si>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</si>
  <si>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</si>
  <si>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</si>
  <si>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</si>
  <si>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</si>
  <si>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</si>
  <si>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</si>
  <si>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</si>
  <si>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</si>
  <si>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</si>
  <si>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</si>
  <si>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</si>
  <si>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</si>
  <si>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</si>
  <si>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</si>
  <si>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</si>
  <si>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</si>
  <si>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</si>
  <si>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</si>
  <si>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</si>
  <si>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</si>
  <si>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</si>
  <si>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</si>
  <si>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</si>
  <si>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</si>
  <si>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</si>
  <si>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</si>
  <si>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</si>
  <si>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</si>
  <si>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</si>
  <si>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</si>
  <si>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</si>
  <si>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</si>
  <si>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</si>
  <si>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</si>
  <si>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</si>
  <si>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</si>
  <si>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</si>
  <si>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</si>
  <si>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</si>
  <si>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</si>
  <si>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</si>
  <si>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</si>
  <si>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</si>
  <si>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</si>
  <si>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</si>
  <si>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</si>
  <si>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</si>
  <si>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</si>
  <si>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</si>
  <si>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</si>
  <si>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</si>
  <si>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</si>
  <si>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</si>
  <si>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</si>
  <si>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</si>
  <si>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</si>
  <si>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</si>
  <si>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</si>
  <si>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</si>
  <si>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</si>
  <si>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</si>
  <si>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</si>
  <si>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</si>
  <si>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</si>
  <si>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</si>
  <si>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</si>
  <si>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</si>
  <si>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</si>
  <si>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</si>
  <si>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</si>
  <si>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</si>
  <si>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</si>
  <si>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</si>
  <si>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</si>
  <si>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</si>
  <si>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</si>
  <si>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</si>
  <si>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</si>
  <si>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</si>
  <si>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</si>
  <si>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</si>
  <si>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</si>
  <si>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</si>
  <si>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</si>
  <si>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</si>
  <si>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</si>
  <si>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</si>
  <si>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</si>
  <si>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</si>
  <si>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</si>
  <si>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</si>
  <si>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</si>
  <si>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</si>
  <si>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</si>
  <si>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</si>
  <si>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</si>
  <si>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</si>
  <si>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</si>
  <si>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</si>
  <si>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</si>
  <si>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</si>
  <si>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</si>
  <si>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</si>
  <si>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</si>
  <si>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</si>
  <si>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</si>
  <si>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</si>
  <si>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</si>
  <si>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</si>
  <si>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</si>
  <si>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</si>
  <si>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</si>
  <si>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</si>
  <si>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</si>
  <si>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</si>
  <si>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</si>
  <si>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</si>
  <si>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</si>
  <si>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</si>
  <si>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</si>
  <si>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</si>
  <si>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</si>
  <si>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</si>
  <si>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</si>
  <si>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</si>
  <si>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</si>
  <si>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</si>
  <si>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</si>
  <si>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</si>
  <si>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</si>
  <si>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</si>
  <si>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</si>
  <si>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</si>
  <si>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</si>
  <si>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</si>
  <si>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</si>
  <si>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</si>
  <si>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</si>
  <si>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</si>
  <si>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</si>
  <si>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</si>
  <si>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</si>
  <si>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</si>
  <si>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</si>
  <si>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</si>
  <si>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</si>
  <si>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</si>
  <si>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</si>
  <si>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</si>
  <si>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</si>
  <si>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</si>
  <si>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</si>
  <si>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</si>
  <si>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</si>
  <si>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</si>
  <si>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</si>
  <si>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</si>
  <si>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</si>
  <si>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</si>
  <si>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</si>
  <si>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</si>
  <si>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</si>
  <si>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</si>
  <si>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</si>
  <si>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</si>
  <si>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</si>
  <si>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</si>
  <si>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</si>
  <si>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</si>
  <si>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</si>
  <si>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</si>
  <si>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</si>
  <si>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</si>
  <si>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</si>
  <si>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</si>
  <si>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</si>
  <si>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</si>
  <si>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</si>
  <si>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</si>
  <si>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</si>
  <si>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</si>
  <si>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</si>
  <si>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</si>
  <si>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</si>
  <si>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</si>
  <si>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</si>
  <si>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</si>
  <si>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</si>
  <si>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</si>
  <si>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</si>
  <si>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</si>
  <si>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</si>
  <si>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</si>
  <si>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</si>
  <si>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</si>
  <si>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</si>
  <si>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</si>
  <si>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</si>
  <si>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</si>
  <si>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</si>
  <si>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</si>
  <si>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</si>
  <si>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</si>
  <si>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</si>
  <si>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</si>
  <si>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</si>
  <si>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</si>
  <si>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</si>
  <si>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</si>
  <si>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</si>
  <si>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</si>
  <si>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</si>
  <si>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</si>
  <si>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</si>
  <si>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</si>
  <si>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</si>
  <si>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</si>
  <si>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</si>
  <si>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</si>
  <si>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</si>
  <si>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</si>
  <si>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</si>
  <si>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</si>
  <si>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</si>
  <si>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</si>
  <si>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</si>
  <si>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</si>
  <si>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</si>
  <si>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</si>
  <si>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</si>
  <si>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</si>
  <si>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</si>
  <si>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</si>
  <si>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</si>
  <si>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</si>
  <si>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</si>
  <si>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</si>
  <si>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</si>
  <si>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</si>
  <si>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</si>
  <si>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</si>
  <si>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</si>
  <si>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</si>
  <si>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</si>
  <si>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</si>
  <si>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</si>
  <si>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</si>
  <si>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</si>
  <si>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</si>
  <si>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</si>
  <si>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</si>
  <si>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</si>
  <si>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</si>
  <si>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</si>
  <si>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</si>
  <si>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</si>
  <si>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</si>
  <si>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</si>
  <si>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</si>
  <si>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</si>
  <si>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</si>
  <si>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</si>
  <si>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</si>
  <si>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</si>
  <si>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</si>
  <si>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</si>
  <si>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</si>
  <si>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</si>
  <si>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</si>
  <si>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</si>
  <si>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</si>
  <si>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</si>
  <si>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</si>
  <si>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</si>
  <si>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</si>
  <si>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</si>
  <si>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</si>
  <si>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</si>
  <si>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</si>
  <si>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</si>
  <si>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</si>
  <si>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</si>
  <si>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</si>
  <si>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</si>
  <si>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</si>
  <si>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</si>
  <si>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</si>
  <si>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</si>
  <si>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</si>
  <si>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</si>
  <si>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</si>
  <si>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</si>
  <si>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</si>
  <si>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</si>
  <si>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</si>
  <si>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</si>
  <si>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</si>
  <si>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</si>
  <si>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</si>
  <si>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</si>
  <si>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</si>
  <si>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</si>
  <si>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</si>
  <si>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</si>
  <si>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</si>
  <si>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</si>
  <si>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</si>
  <si>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</si>
  <si>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</si>
  <si>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</si>
  <si>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</si>
  <si>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</si>
  <si>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</si>
  <si>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</si>
  <si>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</si>
  <si>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</si>
  <si>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</si>
  <si>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</si>
  <si>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</si>
  <si>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</si>
  <si>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</si>
  <si>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</si>
  <si>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</si>
  <si>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</si>
  <si>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</si>
  <si>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</si>
  <si>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</si>
  <si>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</si>
  <si>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</si>
  <si>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</si>
  <si>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</si>
  <si>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</si>
  <si>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</si>
  <si>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</si>
  <si>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</si>
  <si>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</si>
  <si>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</si>
  <si>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</si>
  <si>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</si>
  <si>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</si>
  <si>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</si>
  <si>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</si>
  <si>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</si>
  <si>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</si>
  <si>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</si>
  <si>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</si>
  <si>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</si>
  <si>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</si>
  <si>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</si>
  <si>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</si>
  <si>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</si>
  <si>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</si>
  <si>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</si>
  <si>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</si>
  <si>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</si>
  <si>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</si>
  <si>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</si>
  <si>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</si>
  <si>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</si>
  <si>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</si>
  <si>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</si>
  <si>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</si>
  <si>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</si>
  <si>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</si>
  <si>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</si>
  <si>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</si>
  <si>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</si>
  <si>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</si>
  <si>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</si>
  <si>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</si>
  <si>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</si>
  <si>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</si>
  <si>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</si>
  <si>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</si>
  <si>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</si>
  <si>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</si>
  <si>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</si>
  <si>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</si>
  <si>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</si>
  <si>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</si>
  <si>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</si>
  <si>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</si>
  <si>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</si>
  <si>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</si>
  <si>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</si>
  <si>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</si>
  <si>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</si>
  <si>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</si>
  <si>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</si>
  <si>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</si>
  <si>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</si>
  <si>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</si>
  <si>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</si>
  <si>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</si>
  <si>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</si>
  <si>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</si>
  <si>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</si>
  <si>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</si>
  <si>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</si>
  <si>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</si>
  <si>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</si>
  <si>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</si>
  <si>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</si>
  <si>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</si>
  <si>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</si>
  <si>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</si>
  <si>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</si>
  <si>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</si>
  <si>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</si>
  <si>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</si>
  <si>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</si>
  <si>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</si>
  <si>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</si>
  <si>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</si>
  <si>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</si>
  <si>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</si>
  <si>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</si>
  <si>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</si>
  <si>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</si>
  <si>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</si>
  <si>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</si>
  <si>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</si>
  <si>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</si>
  <si>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</si>
  <si>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</si>
  <si>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</si>
  <si>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</si>
  <si>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</si>
  <si>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</si>
  <si>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</si>
  <si>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</si>
  <si>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</si>
  <si>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</si>
  <si>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</si>
  <si>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</si>
  <si>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</si>
  <si>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</si>
  <si>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</si>
  <si>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</si>
  <si>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</si>
  <si>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</si>
  <si>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</si>
  <si>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</si>
  <si>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</si>
  <si>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</si>
  <si>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</si>
  <si>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</si>
  <si>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</si>
  <si>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</si>
  <si>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</si>
  <si>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</si>
  <si>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</si>
  <si>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</si>
  <si>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</si>
  <si>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</si>
  <si>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</si>
  <si>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</si>
  <si>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</si>
  <si>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</si>
  <si>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</si>
  <si>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</si>
  <si>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</si>
  <si>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</si>
  <si>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</si>
  <si>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</si>
  <si>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</si>
  <si>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</si>
  <si>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</si>
  <si>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</si>
  <si>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</si>
  <si>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</si>
  <si>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</si>
  <si>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</si>
  <si>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</si>
  <si>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</si>
  <si>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</si>
  <si>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</si>
  <si>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</si>
  <si>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</si>
  <si>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</si>
  <si>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</si>
  <si>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</si>
  <si>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</si>
  <si>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</si>
  <si>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</si>
  <si>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</si>
  <si>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</si>
  <si>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</si>
  <si>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</si>
  <si>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</si>
  <si>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</si>
  <si>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</si>
  <si>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</si>
  <si>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</si>
  <si>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</si>
  <si>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</si>
  <si>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</si>
  <si>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</si>
  <si>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</si>
  <si>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</si>
  <si>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</si>
  <si>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</si>
  <si>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</si>
  <si>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</si>
  <si>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</si>
  <si>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</si>
  <si>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</si>
  <si>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</si>
  <si>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</si>
  <si>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</si>
  <si>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</si>
  <si>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</si>
  <si>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</si>
  <si>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</si>
  <si>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</si>
  <si>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</si>
  <si>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</si>
  <si>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</si>
  <si>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</si>
  <si>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</si>
  <si>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</si>
  <si>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</si>
  <si>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</si>
  <si>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</si>
  <si>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</si>
  <si>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</si>
  <si>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</si>
  <si>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</si>
  <si>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</si>
  <si>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</si>
  <si>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</si>
  <si>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</si>
  <si>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</si>
  <si>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</si>
  <si>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</si>
  <si>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</si>
  <si>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</si>
  <si>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</si>
  <si>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</si>
  <si>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</si>
  <si>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</si>
  <si>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</si>
  <si>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</si>
  <si>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</si>
  <si>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</si>
  <si>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</si>
  <si>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</si>
  <si>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</si>
  <si>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</si>
  <si>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</si>
  <si>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</si>
  <si>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</si>
  <si>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</si>
  <si>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</si>
  <si>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</si>
  <si>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</si>
  <si>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</si>
  <si>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</si>
  <si>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</si>
  <si>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</si>
  <si>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</si>
  <si>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</si>
  <si>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</si>
  <si>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</si>
  <si>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</si>
  <si>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</si>
  <si>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</si>
  <si>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</si>
  <si>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</si>
  <si>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</si>
  <si>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</si>
  <si>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</si>
  <si>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</si>
  <si>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</si>
  <si>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</si>
  <si>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</si>
  <si>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</si>
  <si>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</si>
  <si>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</si>
  <si>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</si>
  <si>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</si>
  <si>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</si>
  <si>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</si>
  <si>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</si>
  <si>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</si>
  <si>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</si>
  <si>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</si>
  <si>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</si>
  <si>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</si>
  <si>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</si>
  <si>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</si>
  <si>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</si>
  <si>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</si>
  <si>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</si>
  <si>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</si>
  <si>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</si>
  <si>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</si>
  <si>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</si>
  <si>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</si>
  <si>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</si>
  <si>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</si>
  <si>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</si>
  <si>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</si>
  <si>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</si>
  <si>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</si>
  <si>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</si>
  <si>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</si>
  <si>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</si>
  <si>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</si>
  <si>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</si>
  <si>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</si>
  <si>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</si>
  <si>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</si>
  <si>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</si>
  <si>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</si>
  <si>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</si>
  <si>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</si>
  <si>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</si>
  <si>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</si>
  <si>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</si>
  <si>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</si>
  <si>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</si>
  <si>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</si>
  <si>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</si>
  <si>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</si>
  <si>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</si>
  <si>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</si>
  <si>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</si>
  <si>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</si>
  <si>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</si>
  <si>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</si>
  <si>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</si>
  <si>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</si>
  <si>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</si>
  <si>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</si>
  <si>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</si>
  <si>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</si>
  <si>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</si>
  <si>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</si>
  <si>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</si>
  <si>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</si>
  <si>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</si>
  <si>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</si>
  <si>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</si>
  <si>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</si>
  <si>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</si>
  <si>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</si>
  <si>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</si>
  <si>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</si>
  <si>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</si>
  <si>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</si>
  <si>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</si>
  <si>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</si>
  <si>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</si>
  <si>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</si>
  <si>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</si>
  <si>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</si>
  <si>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</si>
  <si>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</si>
  <si>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</si>
  <si>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</si>
  <si>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</si>
  <si>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</si>
  <si>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</si>
  <si>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</si>
  <si>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</si>
  <si>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</si>
  <si>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</si>
  <si>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</si>
  <si>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</si>
  <si>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</si>
  <si>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</si>
  <si>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</si>
  <si>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</si>
  <si>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</si>
  <si>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</si>
  <si>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</si>
  <si>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</si>
  <si>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</si>
  <si>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</si>
  <si>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</si>
  <si>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</si>
  <si>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</si>
  <si>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</si>
  <si>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</si>
  <si>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</si>
  <si>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</si>
  <si>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</si>
  <si>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</si>
  <si>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</si>
  <si>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</si>
  <si>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</si>
  <si>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</si>
  <si>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</si>
  <si>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</si>
  <si>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</si>
  <si>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</si>
  <si>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</si>
  <si>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</si>
  <si>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</si>
  <si>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</si>
  <si>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</si>
  <si>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</si>
  <si>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</si>
  <si>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</si>
  <si>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</si>
  <si>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</si>
  <si>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</si>
  <si>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</si>
  <si>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</si>
  <si>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</si>
  <si>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</si>
  <si>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</si>
  <si>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</si>
  <si>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</si>
  <si>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</si>
  <si>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</si>
  <si>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</si>
  <si>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</si>
  <si>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</si>
  <si>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</si>
  <si>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</si>
  <si>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</si>
  <si>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</si>
  <si>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</si>
  <si>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</si>
  <si>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</si>
  <si>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</si>
  <si>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</si>
  <si>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</si>
  <si>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</si>
  <si>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</si>
  <si>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</si>
  <si>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</si>
  <si>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</si>
  <si>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</si>
  <si>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</si>
  <si>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</si>
  <si>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</si>
  <si>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</si>
  <si>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</si>
  <si>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</si>
  <si>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</si>
  <si>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</si>
  <si>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</si>
  <si>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</si>
  <si>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</si>
  <si>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</si>
  <si>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</si>
  <si>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</si>
  <si>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</si>
  <si>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</si>
  <si>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</si>
  <si>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</si>
  <si>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</si>
  <si>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</si>
  <si>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</si>
  <si>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</si>
  <si>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</si>
  <si>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</si>
  <si>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</si>
  <si>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</si>
  <si>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</si>
  <si>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</si>
  <si>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</si>
  <si>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</si>
  <si>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</si>
  <si>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</si>
  <si>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</si>
  <si>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</si>
  <si>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</si>
  <si>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</si>
  <si>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</si>
  <si>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</si>
  <si>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</si>
  <si>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</si>
  <si>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</si>
  <si>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</si>
  <si>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</si>
  <si>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</si>
  <si>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</si>
  <si>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</si>
  <si>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</si>
  <si>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</si>
  <si>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</si>
  <si>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</si>
  <si>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</si>
  <si>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</si>
  <si>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</si>
  <si>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</si>
  <si>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</si>
  <si>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</si>
  <si>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</si>
  <si>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</si>
  <si>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</si>
  <si>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</si>
  <si>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</si>
  <si>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</si>
  <si>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</si>
  <si>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</si>
  <si>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</si>
  <si>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</si>
  <si>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</si>
  <si>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</si>
  <si>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</si>
  <si>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</si>
  <si>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</si>
  <si>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</si>
  <si>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</si>
  <si>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</si>
  <si>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</si>
  <si>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</si>
  <si>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</si>
  <si>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</si>
  <si>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</si>
  <si>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</si>
  <si>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</si>
  <si>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</si>
  <si>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</si>
  <si>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</si>
  <si>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</si>
  <si>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</si>
  <si>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</si>
  <si>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</si>
  <si>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</si>
  <si>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</si>
  <si>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</si>
  <si>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</si>
  <si>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</si>
  <si>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</si>
  <si>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</si>
  <si>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</si>
  <si>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</si>
  <si>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</si>
  <si>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</si>
  <si>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</si>
  <si>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</si>
  <si>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</si>
  <si>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</si>
  <si>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</si>
  <si>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</si>
  <si>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</si>
  <si>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</si>
  <si>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</si>
  <si>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</si>
  <si>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</si>
  <si>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</si>
  <si>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</si>
  <si>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</si>
  <si>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</si>
  <si>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</si>
  <si>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</si>
  <si>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</si>
  <si>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</si>
  <si>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</si>
  <si>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</si>
  <si>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</si>
  <si>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</si>
  <si>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</si>
  <si>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</si>
  <si>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</si>
  <si>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</si>
  <si>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</si>
  <si>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</si>
  <si>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</si>
  <si>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</si>
  <si>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</si>
  <si>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</si>
  <si>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</si>
  <si>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</si>
  <si>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</si>
  <si>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</si>
  <si>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</si>
  <si>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</si>
  <si>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</si>
  <si>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</si>
  <si>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</si>
  <si>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</si>
  <si>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</si>
  <si>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</si>
  <si>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</si>
  <si>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</si>
  <si>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</si>
  <si>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</si>
  <si>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</si>
  <si>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</si>
  <si>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</si>
  <si>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</si>
  <si>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</si>
  <si>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</si>
  <si>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</si>
  <si>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</si>
  <si>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</si>
  <si>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</si>
  <si>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</si>
  <si>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</si>
  <si>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</si>
  <si>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</si>
  <si>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</si>
  <si>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</si>
  <si>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</si>
  <si>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</si>
  <si>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</si>
  <si>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</si>
  <si>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</si>
  <si>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</si>
  <si>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</si>
  <si>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</si>
  <si>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</si>
  <si>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</si>
  <si>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</si>
  <si>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</si>
  <si>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</si>
  <si>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</si>
  <si>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</si>
  <si>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</si>
  <si>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</si>
  <si>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</si>
  <si>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</si>
  <si>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</si>
  <si>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</si>
  <si>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</si>
  <si>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</si>
  <si>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</si>
  <si>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</si>
  <si>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</si>
  <si>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</si>
  <si>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</si>
  <si>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</si>
  <si>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</si>
  <si>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</si>
  <si>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</si>
  <si>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</si>
  <si>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</si>
  <si>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</si>
  <si>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</si>
  <si>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</si>
  <si>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</si>
  <si>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</si>
  <si>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</si>
  <si>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</si>
  <si>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</si>
  <si>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</si>
  <si>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</si>
  <si>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</si>
  <si>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</si>
  <si>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</si>
  <si>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</si>
  <si>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</si>
  <si>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</si>
  <si>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</si>
  <si>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</si>
  <si>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</si>
  <si>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</si>
  <si>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</si>
  <si>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</si>
  <si>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</si>
  <si>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</si>
  <si>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</si>
  <si>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</si>
  <si>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</si>
  <si>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</si>
  <si>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</si>
  <si>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</si>
  <si>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</si>
  <si>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</si>
  <si>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</si>
  <si>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</si>
  <si>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</si>
  <si>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</si>
  <si>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</si>
  <si>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</si>
  <si>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</si>
  <si>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</si>
  <si>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</si>
  <si>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</si>
  <si>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</si>
  <si>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</si>
  <si>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</si>
  <si>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</si>
  <si>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</si>
  <si>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</si>
  <si>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</si>
  <si>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</si>
  <si>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</si>
  <si>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</si>
  <si>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</si>
  <si>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</si>
  <si>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</si>
  <si>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</si>
  <si>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</si>
  <si>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</si>
  <si>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</si>
  <si>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</si>
  <si>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</si>
  <si>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</si>
  <si>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</si>
  <si>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</si>
  <si>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</si>
  <si>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</si>
  <si>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</si>
  <si>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</si>
  <si>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</si>
  <si>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</si>
  <si>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</si>
  <si>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</si>
  <si>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</si>
  <si>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</si>
  <si>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</si>
  <si>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</si>
  <si>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</si>
  <si>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</si>
  <si>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</si>
  <si>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</si>
  <si>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</si>
  <si>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</si>
  <si>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</si>
  <si>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</si>
  <si>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</si>
  <si>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</si>
  <si>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</si>
  <si>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</si>
  <si>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</si>
  <si>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</si>
  <si>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</si>
  <si>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</si>
  <si>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</si>
  <si>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</si>
  <si>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</si>
  <si>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</si>
  <si>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</si>
  <si>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</si>
  <si>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</si>
  <si>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</si>
  <si>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</si>
  <si>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</si>
  <si>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</si>
  <si>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</si>
  <si>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</si>
  <si>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</si>
  <si>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</si>
  <si>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</si>
  <si>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</si>
  <si>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</si>
  <si>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</si>
  <si>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</si>
  <si>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</si>
  <si>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</si>
  <si>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</si>
  <si>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</si>
  <si>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</si>
  <si>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</si>
  <si>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</si>
  <si>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</si>
  <si>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</si>
  <si>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</si>
  <si>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</si>
  <si>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</si>
  <si>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</si>
  <si>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</si>
  <si>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</si>
  <si>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</si>
  <si>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</si>
  <si>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</si>
  <si>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</si>
  <si>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</si>
  <si>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</si>
  <si>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</si>
  <si>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</si>
  <si>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</si>
  <si>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</si>
  <si>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</si>
  <si>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</si>
  <si>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</si>
  <si>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</si>
  <si>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</si>
  <si>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</si>
  <si>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</si>
  <si>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</si>
  <si>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</si>
  <si>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</si>
  <si>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</si>
  <si>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</si>
  <si>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</si>
  <si>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</si>
  <si>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</si>
  <si>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</si>
  <si>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</si>
  <si>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</si>
  <si>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</si>
  <si>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</si>
  <si>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</si>
  <si>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</si>
  <si>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</si>
  <si>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</si>
  <si>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</si>
  <si>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</si>
  <si>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</si>
  <si>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</si>
  <si>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</si>
  <si>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</si>
  <si>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</si>
  <si>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</si>
  <si>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</si>
  <si>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</si>
  <si>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</si>
  <si>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</si>
  <si>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</si>
  <si>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</si>
  <si>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</si>
  <si>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</si>
  <si>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</si>
  <si>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</si>
  <si>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</si>
  <si>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</si>
  <si>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</si>
  <si>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</si>
  <si>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</si>
  <si>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</si>
  <si>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</si>
  <si>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</si>
  <si>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</si>
  <si>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</si>
  <si>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</si>
  <si>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</si>
  <si>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</si>
  <si>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</si>
  <si>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</si>
  <si>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</si>
  <si>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</si>
  <si>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</si>
  <si>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</si>
  <si>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</si>
  <si>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</si>
  <si>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</si>
  <si>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</si>
  <si>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</si>
  <si>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</si>
  <si>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</si>
  <si>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</si>
  <si>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</si>
  <si>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</si>
  <si>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</si>
  <si>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</si>
  <si>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</si>
  <si>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</si>
  <si>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</si>
  <si>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</si>
  <si>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</si>
  <si>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</si>
  <si>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</si>
  <si>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</si>
  <si>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</si>
  <si>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</si>
  <si>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</si>
  <si>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</si>
  <si>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</si>
  <si>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</si>
  <si>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</si>
  <si>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</si>
  <si>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</si>
  <si>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</si>
  <si>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</si>
  <si>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</si>
  <si>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</si>
  <si>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</si>
  <si>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</si>
  <si>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</si>
  <si>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</si>
  <si>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</si>
  <si>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</si>
  <si>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</si>
  <si>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</si>
  <si>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</si>
  <si>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</si>
  <si>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</si>
  <si>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</si>
  <si>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</si>
  <si>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</si>
  <si>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</si>
  <si>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</si>
  <si>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</si>
  <si>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</si>
  <si>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</si>
  <si>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</si>
  <si>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</si>
  <si>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</si>
  <si>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</si>
  <si>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</si>
  <si>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</si>
  <si>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</si>
  <si>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</si>
  <si>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</si>
  <si>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</si>
  <si>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</si>
  <si>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</si>
  <si>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</si>
  <si>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</si>
  <si>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</si>
  <si>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</si>
  <si>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</si>
  <si>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</si>
  <si>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</si>
  <si>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</si>
  <si>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</si>
  <si>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</si>
  <si>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</si>
  <si>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</si>
  <si>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</si>
  <si>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</si>
  <si>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</si>
  <si>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</si>
  <si>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</si>
  <si>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</si>
  <si>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</si>
  <si>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</si>
  <si>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</si>
  <si>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</si>
  <si>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</si>
  <si>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</si>
  <si>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</si>
  <si>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</si>
  <si>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</si>
  <si>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</si>
  <si>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</si>
  <si>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</si>
  <si>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</si>
  <si>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</si>
  <si>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</si>
  <si>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</si>
  <si>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</si>
  <si>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</si>
  <si>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</si>
  <si>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</si>
  <si>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</si>
  <si>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</si>
  <si>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</si>
  <si>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</si>
  <si>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</si>
  <si>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</si>
  <si>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</si>
  <si>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</si>
  <si>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</si>
  <si>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</si>
  <si>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</si>
  <si>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</si>
  <si>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</si>
  <si>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</si>
  <si>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</si>
  <si>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</si>
  <si>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</si>
  <si>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</si>
  <si>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</si>
  <si>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</si>
  <si>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</si>
  <si>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</si>
  <si>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</si>
  <si>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</si>
  <si>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</si>
  <si>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</si>
  <si>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</si>
  <si>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</si>
  <si>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</si>
  <si>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</si>
  <si>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</si>
  <si>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</si>
  <si>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</si>
  <si>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</si>
  <si>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</si>
  <si>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</si>
  <si>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</si>
  <si>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</si>
  <si>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</si>
  <si>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</si>
  <si>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</si>
  <si>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</si>
  <si>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</si>
  <si>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</si>
  <si>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</si>
  <si>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</si>
  <si>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</si>
  <si>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</si>
  <si>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</si>
  <si>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</si>
  <si>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</si>
  <si>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</si>
  <si>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</si>
  <si>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</si>
  <si>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</si>
  <si>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</si>
  <si>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</si>
  <si>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</si>
  <si>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</si>
  <si>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</si>
  <si>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</si>
  <si>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</si>
  <si>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</si>
  <si>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</si>
  <si>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</si>
  <si>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</si>
  <si>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</si>
  <si>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</si>
  <si>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</si>
  <si>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</si>
  <si>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</si>
  <si>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</si>
  <si>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</si>
  <si>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</si>
  <si>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</si>
  <si>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</si>
  <si>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</si>
  <si>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</si>
  <si>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</si>
  <si>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</si>
  <si>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</si>
  <si>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</si>
  <si>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</si>
  <si>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</si>
  <si>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</si>
  <si>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</si>
  <si>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</si>
  <si>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</si>
  <si>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</si>
  <si>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</si>
  <si>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</si>
  <si>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</si>
  <si>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</si>
  <si>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</si>
  <si>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</si>
  <si>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</si>
  <si>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</si>
  <si>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</si>
  <si>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</si>
  <si>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</si>
  <si>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</si>
  <si>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</si>
  <si>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</si>
  <si>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</si>
  <si>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</si>
  <si>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</si>
  <si>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</si>
  <si>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</si>
  <si>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</si>
  <si>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</si>
  <si>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</si>
  <si>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</si>
  <si>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</si>
  <si>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</si>
  <si>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</si>
  <si>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</si>
  <si>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</si>
  <si>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</si>
  <si>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</si>
  <si>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</si>
  <si>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</si>
  <si>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</si>
  <si>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</si>
  <si>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</si>
  <si>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</si>
  <si>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</si>
  <si>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</si>
  <si>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</si>
  <si>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</si>
  <si>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</si>
  <si>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</si>
  <si>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</si>
  <si>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</si>
  <si>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</si>
  <si>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</si>
  <si>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</si>
  <si>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</si>
  <si>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</si>
  <si>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</si>
  <si>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</si>
  <si>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</si>
  <si>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</si>
  <si>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</si>
  <si>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</si>
  <si>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</si>
  <si>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</si>
  <si>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</si>
  <si>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</si>
  <si>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</si>
  <si>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</si>
  <si>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</si>
  <si>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</si>
  <si>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</si>
  <si>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</si>
  <si>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</si>
  <si>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</si>
  <si>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</si>
  <si>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</si>
  <si>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</si>
  <si>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</si>
  <si>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</si>
  <si>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</si>
  <si>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</si>
  <si>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</si>
  <si>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</si>
  <si>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</si>
  <si>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</si>
  <si>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</si>
  <si>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</si>
  <si>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</si>
  <si>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</si>
  <si>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</si>
  <si>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</si>
  <si>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</si>
  <si>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</si>
  <si>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</si>
  <si>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</si>
  <si>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</si>
  <si>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</si>
  <si>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</si>
  <si>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</si>
  <si>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</si>
  <si>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</si>
  <si>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</si>
  <si>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</si>
  <si>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</si>
  <si>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</si>
  <si>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</si>
  <si>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</si>
  <si>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</si>
  <si>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</si>
  <si>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</si>
  <si>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</si>
  <si>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</si>
  <si>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</si>
  <si>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</si>
  <si>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</si>
  <si>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</si>
  <si>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</si>
  <si>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</si>
  <si>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</si>
  <si>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</si>
  <si>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</si>
  <si>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</si>
  <si>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</si>
  <si>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</si>
  <si>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</si>
  <si>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</si>
  <si>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</si>
  <si>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</si>
  <si>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</si>
  <si>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</si>
  <si>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</si>
  <si>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</si>
  <si>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</si>
  <si>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</si>
  <si>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</si>
  <si>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</si>
  <si>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</si>
  <si>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</si>
  <si>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</si>
  <si>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</si>
  <si>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</si>
  <si>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</si>
  <si>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</si>
  <si>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</si>
  <si>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</si>
  <si>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</si>
  <si>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</si>
  <si>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</si>
  <si>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</si>
  <si>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</si>
  <si>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</si>
  <si>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</si>
  <si>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</si>
  <si>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</si>
  <si>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</si>
  <si>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</si>
  <si>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</si>
  <si>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</si>
  <si>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</si>
  <si>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</si>
  <si>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</si>
  <si>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</si>
  <si>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</si>
  <si>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</si>
  <si>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</si>
  <si>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</si>
  <si>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</si>
  <si>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</si>
  <si>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</si>
  <si>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</si>
  <si>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</si>
  <si>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</si>
  <si>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</si>
  <si>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</si>
  <si>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</si>
  <si>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</si>
  <si>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</si>
  <si>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</si>
  <si>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</si>
  <si>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</si>
  <si>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</si>
  <si>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</si>
  <si>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</si>
  <si>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</si>
  <si>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</si>
  <si>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</si>
  <si>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</si>
  <si>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</si>
  <si>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</si>
  <si>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</si>
  <si>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</si>
  <si>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</si>
  <si>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</si>
  <si>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</si>
  <si>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</si>
  <si>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</si>
  <si>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</si>
  <si>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</si>
  <si>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</si>
  <si>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</si>
  <si>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</si>
  <si>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</si>
  <si>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</si>
  <si>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</si>
  <si>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</si>
  <si>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</si>
  <si>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</si>
  <si>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</si>
  <si>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</si>
  <si>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</si>
  <si>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</si>
  <si>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</si>
  <si>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</si>
  <si>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</si>
  <si>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</si>
  <si>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</si>
  <si>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</si>
  <si>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</si>
  <si>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</si>
  <si>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</si>
  <si>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</si>
  <si>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</si>
  <si>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</si>
  <si>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</si>
  <si>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</si>
  <si>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</si>
  <si>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</si>
  <si>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</si>
  <si>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</si>
  <si>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</si>
  <si>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</si>
  <si>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</si>
  <si>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</si>
  <si>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</si>
  <si>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</si>
  <si>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</si>
  <si>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</si>
  <si>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</si>
  <si>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</si>
  <si>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</si>
  <si>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</si>
  <si>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</si>
  <si>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</si>
  <si>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</si>
  <si>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</si>
  <si>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</si>
  <si>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</si>
  <si>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</si>
  <si>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</si>
  <si>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</si>
  <si>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</si>
  <si>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</si>
  <si>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</si>
  <si>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</si>
  <si>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</si>
  <si>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</si>
  <si>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</si>
  <si>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</si>
  <si>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</si>
  <si>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</si>
  <si>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</si>
  <si>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</si>
  <si>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</si>
  <si>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</si>
  <si>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</si>
  <si>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</si>
  <si>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</si>
  <si>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</si>
  <si>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</si>
  <si>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</si>
  <si>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</si>
  <si>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</si>
  <si>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</si>
  <si>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</si>
  <si>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</si>
  <si>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</si>
  <si>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</si>
  <si>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</si>
  <si>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</si>
  <si>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</si>
  <si>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</si>
  <si>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</si>
  <si>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</si>
  <si>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</si>
  <si>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</si>
  <si>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</si>
  <si>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</si>
  <si>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</si>
  <si>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</si>
  <si>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</si>
  <si>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</si>
  <si>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</si>
  <si>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</si>
  <si>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</si>
  <si>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</si>
  <si>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</si>
  <si>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</si>
  <si>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</si>
  <si>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</si>
  <si>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</si>
  <si>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</si>
  <si>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</si>
  <si>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</si>
  <si>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</si>
  <si>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</si>
  <si>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</si>
  <si>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</si>
  <si>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</si>
  <si>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</si>
  <si>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</si>
  <si>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</si>
  <si>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</si>
  <si>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</si>
  <si>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</si>
  <si>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</si>
  <si>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</si>
  <si>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</si>
  <si>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</si>
  <si>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</si>
  <si>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</si>
  <si>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</si>
  <si>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</si>
  <si>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</si>
  <si>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</si>
  <si>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</si>
  <si>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</si>
  <si>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</si>
  <si>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</si>
  <si>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</si>
  <si>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</si>
  <si>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</si>
  <si>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</si>
  <si>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</si>
  <si>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</si>
  <si>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</si>
  <si>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</si>
  <si>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</si>
  <si>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</si>
  <si>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</si>
  <si>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</si>
  <si>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</si>
  <si>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</si>
  <si>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</si>
  <si>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</si>
  <si>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</si>
  <si>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</si>
  <si>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</si>
  <si>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</si>
  <si>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</si>
  <si>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</si>
  <si>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</si>
  <si>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</si>
  <si>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</si>
  <si>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</si>
  <si>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</si>
  <si>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</si>
  <si>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</si>
  <si>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</si>
  <si>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</si>
  <si>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</si>
  <si>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</si>
  <si>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</si>
  <si>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</si>
  <si>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</si>
  <si>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</si>
  <si>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</si>
  <si>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</si>
  <si>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</si>
  <si>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</si>
  <si>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</si>
  <si>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</si>
  <si>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</si>
  <si>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</si>
  <si>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</si>
  <si>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</si>
  <si>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</si>
  <si>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</si>
  <si>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</si>
  <si>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</si>
  <si>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</si>
  <si>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</si>
  <si>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</si>
  <si>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</si>
  <si>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</si>
  <si>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</si>
  <si>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</si>
  <si>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</si>
  <si>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</si>
  <si>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</si>
  <si>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</si>
  <si>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</si>
  <si>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</si>
  <si>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</si>
  <si>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</si>
  <si>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</si>
  <si>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</si>
  <si>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</si>
  <si>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</si>
  <si>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</si>
  <si>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</si>
  <si>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</si>
  <si>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</si>
  <si>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</si>
  <si>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</si>
  <si>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</si>
  <si>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</si>
  <si>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</si>
  <si>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</si>
  <si>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</si>
  <si>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</si>
  <si>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</si>
  <si>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</si>
  <si>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</si>
  <si>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</si>
  <si>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</si>
  <si>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</si>
  <si>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</si>
  <si>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</si>
  <si>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</si>
  <si>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</si>
  <si>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</si>
  <si>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</si>
  <si>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</si>
  <si>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</si>
  <si>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</si>
  <si>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</si>
  <si>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</si>
  <si>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</si>
  <si>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</si>
  <si>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</si>
  <si>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</si>
  <si>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</si>
  <si>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</si>
  <si>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</si>
  <si>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</si>
  <si>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</si>
  <si>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</si>
  <si>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</si>
  <si>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</si>
  <si>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</si>
  <si>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</si>
  <si>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</si>
  <si>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</si>
  <si>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</si>
  <si>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</si>
  <si>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</si>
  <si>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</si>
  <si>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</si>
  <si>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</si>
  <si>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</si>
  <si>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</si>
  <si>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</si>
  <si>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</si>
  <si>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</si>
  <si>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</si>
  <si>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</si>
  <si>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</si>
  <si>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</si>
  <si>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</si>
  <si>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</si>
  <si>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</si>
  <si>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</si>
  <si>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</si>
  <si>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</si>
  <si>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</si>
  <si>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</si>
  <si>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</si>
  <si>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</si>
  <si>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</si>
  <si>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</si>
  <si>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</si>
  <si>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</si>
  <si>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</si>
  <si>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</si>
  <si>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</si>
  <si>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</si>
  <si>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</si>
  <si>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</si>
  <si>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</si>
  <si>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</si>
  <si>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</si>
  <si>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</si>
  <si>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</si>
  <si>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</si>
  <si>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</si>
  <si>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</si>
  <si>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</si>
  <si>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</si>
  <si>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</si>
  <si>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</si>
  <si>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</si>
  <si>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</si>
  <si>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</si>
  <si>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</si>
  <si>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</si>
  <si>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</si>
  <si>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</si>
  <si>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</si>
  <si>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</si>
  <si>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</si>
  <si>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</si>
  <si>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</si>
  <si>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</si>
  <si>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</si>
  <si>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</si>
  <si>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</si>
  <si>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</si>
  <si>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</si>
  <si>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</si>
  <si>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</si>
  <si>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</si>
  <si>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</si>
  <si>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</si>
  <si>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</si>
  <si>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</si>
  <si>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</si>
  <si>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</si>
  <si>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</si>
  <si>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</si>
  <si>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</si>
  <si>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</si>
  <si>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</si>
  <si>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</si>
  <si>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</si>
  <si>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</si>
  <si>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</si>
  <si>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</si>
  <si>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</si>
  <si>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</si>
  <si>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</si>
  <si>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</si>
  <si>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</si>
  <si>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</si>
  <si>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</si>
  <si>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</si>
  <si>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</si>
  <si>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</si>
  <si>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</si>
  <si>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</si>
  <si>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</si>
  <si>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</si>
  <si>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</si>
  <si>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</si>
  <si>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</si>
  <si>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</si>
  <si>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</si>
  <si>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</si>
  <si>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</si>
  <si>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</si>
  <si>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</si>
  <si>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</si>
  <si>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</si>
  <si>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</si>
  <si>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</si>
  <si>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</si>
  <si>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</si>
  <si>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</si>
  <si>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</si>
  <si>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</si>
  <si>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</si>
  <si>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</si>
  <si>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</si>
  <si>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</si>
  <si>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</si>
  <si>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</si>
  <si>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</si>
  <si>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</si>
  <si>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</si>
  <si>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</si>
  <si>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</si>
  <si>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</si>
  <si>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</si>
  <si>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</si>
  <si>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</si>
  <si>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</si>
  <si>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</si>
  <si>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</si>
  <si>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</si>
  <si>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</si>
  <si>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</si>
  <si>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</si>
  <si>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</si>
  <si>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</si>
  <si>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</si>
  <si>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</si>
  <si>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</si>
  <si>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</si>
  <si>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</si>
  <si>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</si>
  <si>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</si>
  <si>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</si>
  <si>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</si>
  <si>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</si>
  <si>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</si>
  <si>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</si>
  <si>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</si>
  <si>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</si>
  <si>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</si>
  <si>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</si>
  <si>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</si>
  <si>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</si>
  <si>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</si>
  <si>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</si>
  <si>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</si>
  <si>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</si>
  <si>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</si>
  <si>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</si>
  <si>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</si>
  <si>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</si>
  <si>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</si>
  <si>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</si>
  <si>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</si>
  <si>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</si>
  <si>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</si>
  <si>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</si>
  <si>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</si>
  <si>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</si>
  <si>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</si>
  <si>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</si>
  <si>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</si>
  <si>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</si>
  <si>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</si>
  <si>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</si>
  <si>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</si>
  <si>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</si>
  <si>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</si>
  <si>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</si>
  <si>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</si>
  <si>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</si>
  <si>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</si>
  <si>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</si>
  <si>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</si>
  <si>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</si>
  <si>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</si>
  <si>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</si>
  <si>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</si>
  <si>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</si>
  <si>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</si>
  <si>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</si>
  <si>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</si>
  <si>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</si>
  <si>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</si>
  <si>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</si>
  <si>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</si>
  <si>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</si>
  <si>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</si>
  <si>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</si>
  <si>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</si>
  <si>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</si>
  <si>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</si>
  <si>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</si>
  <si>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</si>
  <si>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</si>
  <si>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</si>
  <si>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</si>
  <si>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</si>
  <si>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</si>
  <si>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</si>
  <si>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</si>
  <si>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</si>
  <si>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</si>
  <si>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</si>
  <si>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</si>
  <si>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</si>
  <si>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</si>
  <si>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</si>
  <si>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</si>
  <si>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</si>
  <si>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</si>
  <si>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</si>
  <si>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</si>
  <si>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</si>
  <si>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</si>
  <si>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</si>
  <si>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</si>
  <si>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</si>
  <si>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</si>
  <si>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</si>
  <si>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</si>
  <si>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</si>
  <si>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</si>
  <si>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</si>
  <si>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</si>
  <si>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</si>
  <si>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</si>
  <si>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</si>
  <si>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</si>
  <si>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</si>
  <si>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</si>
  <si>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</si>
  <si>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</si>
  <si>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</si>
  <si>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</si>
  <si>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</si>
  <si>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</si>
  <si>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</si>
  <si>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</si>
  <si>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</si>
  <si>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</si>
  <si>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</si>
  <si>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</si>
  <si>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</si>
  <si>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</si>
  <si>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</si>
  <si>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</si>
  <si>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</si>
  <si>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</si>
  <si>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</si>
  <si>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</si>
  <si>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</si>
  <si>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</si>
  <si>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</si>
  <si>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</si>
  <si>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</si>
  <si>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</si>
  <si>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</si>
  <si>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</si>
  <si>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</si>
  <si>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</si>
  <si>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</si>
  <si>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</si>
  <si>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</si>
  <si>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</si>
  <si>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</si>
  <si>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</si>
  <si>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</si>
  <si>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</si>
  <si>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</si>
  <si>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</si>
  <si>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</si>
  <si>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</si>
  <si>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</si>
  <si>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</si>
  <si>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</si>
  <si>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</si>
  <si>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</si>
  <si>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</si>
  <si>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</si>
  <si>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</si>
  <si>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</si>
  <si>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</si>
  <si>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</si>
  <si>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</si>
  <si>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</si>
  <si>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</si>
  <si>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</si>
  <si>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</si>
  <si>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</si>
  <si>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</si>
  <si>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</si>
  <si>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</si>
  <si>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</si>
  <si>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</si>
  <si>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</si>
  <si>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</si>
  <si>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</si>
  <si>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</si>
  <si>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</si>
  <si>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</si>
  <si>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</si>
  <si>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</si>
  <si>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</si>
  <si>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</si>
  <si>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</si>
  <si>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</si>
  <si>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</si>
  <si>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</si>
  <si>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</si>
  <si>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</si>
  <si>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</si>
  <si>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</si>
  <si>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</si>
  <si>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</si>
  <si>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</si>
  <si>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</si>
  <si>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</si>
  <si>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</si>
  <si>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</si>
  <si>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</si>
  <si>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</si>
  <si>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</si>
  <si>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</si>
  <si>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</si>
  <si>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</si>
  <si>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</si>
  <si>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</si>
  <si>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</si>
  <si>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</si>
  <si>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</si>
  <si>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</si>
  <si>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</si>
  <si>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</si>
  <si>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</si>
  <si>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</si>
  <si>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</si>
  <si>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</si>
  <si>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</si>
  <si>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</si>
  <si>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</si>
  <si>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</si>
  <si>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</si>
  <si>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</si>
  <si>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</si>
  <si>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</si>
  <si>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</si>
  <si>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</si>
  <si>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</si>
  <si>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</si>
  <si>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</si>
  <si>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</si>
  <si>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</si>
  <si>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</si>
  <si>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</si>
  <si>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</si>
  <si>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</si>
  <si>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</si>
  <si>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</si>
  <si>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</si>
  <si>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</si>
  <si>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</si>
  <si>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</si>
  <si>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</si>
  <si>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</si>
  <si>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</si>
  <si>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</si>
  <si>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</si>
  <si>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</si>
  <si>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</si>
  <si>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</si>
  <si>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</si>
  <si>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</si>
  <si>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</si>
  <si>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</si>
  <si>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</si>
  <si>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</si>
  <si>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</si>
  <si>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</si>
  <si>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</si>
  <si>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</si>
  <si>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</si>
  <si>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</si>
  <si>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</si>
  <si>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</si>
  <si>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</si>
  <si>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</si>
  <si>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</si>
  <si>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</si>
  <si>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</si>
  <si>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</si>
  <si>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</si>
  <si>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</si>
  <si>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</si>
  <si>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</si>
  <si>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</si>
  <si>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</si>
  <si>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</si>
  <si>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</si>
  <si>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</si>
  <si>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</si>
  <si>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</si>
  <si>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</si>
  <si>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</si>
  <si>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</si>
  <si>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</si>
  <si>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</si>
  <si>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</si>
  <si>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</si>
  <si>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</si>
  <si>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</si>
  <si>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</si>
  <si>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</si>
  <si>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</si>
  <si>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</si>
  <si>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</si>
  <si>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</si>
  <si>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</si>
  <si>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</si>
  <si>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</si>
  <si>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</si>
  <si>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</si>
  <si>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</si>
  <si>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</si>
  <si>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</si>
  <si>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</si>
  <si>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</si>
  <si>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</si>
  <si>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</si>
  <si>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</si>
  <si>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</si>
  <si>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</si>
  <si>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</si>
  <si>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</si>
  <si>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</si>
  <si>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</si>
  <si>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</si>
  <si>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</si>
  <si>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</si>
  <si>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</si>
  <si>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</si>
  <si>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</si>
  <si>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</si>
  <si>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</si>
  <si>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</si>
  <si>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</si>
  <si>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</si>
  <si>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</si>
  <si>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</si>
  <si>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</si>
  <si>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</si>
  <si>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</si>
  <si>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</si>
  <si>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</si>
  <si>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</si>
  <si>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</si>
  <si>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</si>
  <si>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</si>
  <si>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</si>
  <si>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</si>
  <si>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</si>
  <si>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</si>
  <si>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</si>
  <si>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</si>
  <si>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</si>
  <si>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</si>
  <si>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</si>
  <si>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</si>
  <si>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</si>
  <si>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</si>
  <si>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</si>
  <si>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</si>
  <si>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</si>
  <si>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</si>
  <si>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</si>
  <si>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</si>
  <si>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</si>
  <si>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</si>
  <si>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</si>
  <si>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</si>
  <si>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</si>
  <si>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</si>
  <si>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</si>
  <si>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</si>
  <si>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</si>
  <si>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</si>
  <si>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</si>
  <si>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</si>
  <si>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</si>
  <si>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</si>
  <si>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</si>
  <si>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</si>
  <si>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</si>
  <si>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</si>
  <si>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</si>
  <si>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</si>
  <si>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</si>
  <si>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</si>
  <si>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</si>
  <si>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</si>
  <si>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</si>
  <si>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</si>
  <si>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</si>
  <si>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</si>
  <si>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</si>
  <si>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</si>
  <si>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</si>
  <si>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</si>
  <si>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</si>
  <si>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</si>
  <si>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</si>
  <si>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</si>
  <si>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</si>
  <si>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</si>
  <si>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</si>
  <si>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</si>
  <si>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</si>
  <si>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</si>
  <si>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</si>
  <si>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</si>
  <si>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</si>
  <si>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</si>
  <si>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</si>
  <si>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</si>
  <si>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</si>
  <si>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</si>
  <si>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</si>
  <si>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</si>
  <si>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</si>
  <si>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</si>
  <si>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</si>
  <si>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</si>
  <si>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</si>
  <si>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</si>
  <si>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</si>
  <si>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</si>
  <si>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</si>
  <si>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</si>
  <si>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</si>
  <si>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</si>
  <si>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</si>
  <si>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</si>
  <si>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</si>
  <si>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</si>
  <si>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</si>
  <si>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</si>
  <si>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</si>
  <si>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</si>
  <si>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</si>
  <si>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</si>
  <si>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</si>
  <si>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</si>
  <si>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</si>
  <si>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</si>
  <si>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</si>
  <si>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</si>
  <si>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</si>
  <si>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</si>
  <si>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</si>
  <si>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</si>
  <si>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</si>
  <si>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</si>
  <si>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</si>
  <si>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</si>
  <si>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</si>
  <si>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</si>
  <si>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</si>
  <si>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</si>
  <si>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</si>
  <si>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</si>
  <si>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</si>
  <si>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</si>
  <si>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</si>
  <si>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</si>
  <si>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</si>
  <si>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</si>
  <si>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</si>
  <si>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</si>
  <si>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</si>
  <si>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</si>
  <si>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</si>
  <si>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</si>
  <si>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</si>
  <si>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</si>
  <si>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</si>
  <si>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</si>
  <si>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</si>
  <si>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</si>
  <si>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</si>
  <si>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</si>
  <si>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</si>
  <si>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</si>
  <si>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</si>
  <si>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</si>
  <si>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</si>
  <si>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</si>
  <si>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</si>
  <si>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</si>
  <si>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</si>
  <si>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</si>
  <si>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</si>
  <si>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</si>
  <si>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</si>
  <si>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</si>
  <si>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</si>
  <si>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</si>
  <si>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</si>
  <si>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</si>
  <si>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</si>
  <si>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</si>
  <si>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</si>
  <si>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</si>
  <si>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</si>
  <si>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</si>
  <si>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</si>
  <si>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</si>
  <si>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</si>
  <si>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</si>
  <si>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</si>
  <si>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</si>
  <si>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</si>
  <si>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</si>
  <si>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</si>
  <si>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</si>
  <si>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</si>
  <si>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</si>
  <si>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</si>
  <si>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</si>
  <si>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</si>
  <si>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</si>
  <si>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</si>
  <si>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</si>
  <si>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</si>
  <si>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</si>
  <si>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</si>
  <si>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</si>
  <si>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</si>
  <si>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</si>
  <si>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</si>
  <si>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</si>
  <si>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</si>
  <si>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</si>
  <si>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</si>
  <si>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</si>
  <si>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</si>
  <si>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</si>
  <si>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</si>
  <si>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</si>
  <si>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</si>
  <si>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</si>
  <si>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</si>
  <si>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</si>
  <si>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</si>
  <si>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</si>
  <si>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</si>
  <si>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</si>
  <si>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</si>
  <si>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</si>
  <si>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</si>
  <si>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</si>
  <si>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</si>
  <si>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</si>
  <si>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</si>
  <si>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</si>
  <si>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</si>
  <si>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</si>
  <si>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</si>
  <si>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</si>
  <si>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</si>
  <si>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</si>
  <si>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</si>
  <si>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</si>
  <si>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</si>
  <si>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</si>
  <si>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</si>
  <si>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</si>
  <si>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</si>
  <si>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</si>
  <si>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</si>
  <si>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</si>
  <si>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</si>
  <si>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</si>
  <si>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</si>
  <si>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</si>
  <si>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</si>
  <si>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</si>
  <si>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</si>
  <si>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</si>
  <si>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</si>
  <si>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</si>
  <si>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</si>
  <si>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</si>
  <si>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</si>
  <si>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</si>
  <si>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</si>
  <si>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</si>
  <si>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</si>
  <si>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</si>
  <si>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</si>
  <si>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</si>
  <si>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</si>
  <si>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</si>
  <si>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</si>
  <si>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</si>
  <si>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</si>
  <si>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</si>
  <si>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</si>
  <si>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</si>
  <si>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</si>
  <si>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</si>
  <si>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</si>
  <si>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</si>
  <si>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</si>
  <si>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</si>
  <si>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</si>
  <si>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</si>
  <si>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</si>
  <si>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</si>
  <si>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</si>
  <si>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</si>
  <si>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</si>
  <si>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</si>
  <si>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</si>
  <si>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</si>
  <si>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</si>
  <si>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</si>
  <si>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</si>
  <si>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</si>
  <si>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</si>
  <si>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</si>
  <si>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</si>
  <si>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</si>
  <si>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</si>
  <si>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</si>
  <si>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</si>
  <si>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</si>
  <si>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</si>
  <si>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</si>
  <si>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</si>
  <si>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</si>
  <si>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</si>
  <si>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</si>
  <si>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</si>
  <si>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</si>
  <si>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</si>
  <si>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</si>
  <si>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</si>
  <si>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</si>
  <si>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</si>
  <si>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</si>
  <si>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</si>
  <si>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</si>
  <si>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</si>
  <si>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</si>
  <si>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</si>
  <si>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</si>
  <si>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</si>
  <si>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</si>
  <si>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</si>
  <si>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</si>
  <si>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</si>
  <si>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</si>
  <si>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</si>
  <si>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</si>
  <si>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</si>
  <si>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</si>
  <si>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</si>
  <si>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</si>
  <si>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</si>
  <si>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</si>
  <si>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</si>
  <si>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</si>
  <si>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</si>
  <si>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</si>
  <si>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</si>
  <si>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</si>
  <si>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</si>
  <si>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</si>
  <si>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</si>
  <si>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</si>
  <si>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</si>
  <si>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</si>
  <si>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</si>
  <si>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</si>
  <si>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</si>
  <si>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</si>
  <si>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</si>
  <si>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</si>
  <si>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</si>
  <si>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</si>
  <si>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</si>
  <si>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</si>
  <si>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</si>
  <si>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</si>
  <si>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</si>
  <si>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</si>
  <si>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</si>
  <si>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</si>
  <si>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</si>
  <si>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</si>
  <si>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</si>
  <si>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</si>
  <si>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</si>
  <si>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</si>
  <si>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</si>
  <si>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</si>
  <si>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</si>
  <si>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</si>
  <si>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</si>
  <si>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</si>
  <si>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</si>
  <si>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</si>
  <si>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</si>
  <si>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</si>
  <si>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</si>
  <si>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</si>
  <si>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</si>
  <si>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</si>
  <si>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</si>
  <si>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</si>
  <si>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</si>
  <si>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</si>
  <si>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</si>
  <si>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</si>
  <si>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</si>
  <si>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</si>
  <si>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</si>
  <si>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</si>
  <si>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</si>
  <si>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</si>
  <si>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</si>
  <si>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</si>
  <si>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</si>
  <si>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</si>
  <si>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</si>
  <si>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</si>
  <si>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</si>
  <si>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</si>
  <si>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</si>
  <si>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</si>
  <si>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</si>
  <si>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</si>
  <si>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</si>
  <si>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</si>
  <si>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</si>
  <si>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</si>
  <si>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</si>
  <si>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</si>
  <si>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</si>
  <si>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</si>
  <si>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</si>
  <si>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</si>
  <si>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</si>
  <si>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</si>
  <si>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</si>
  <si>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</si>
  <si>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</si>
  <si>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</si>
  <si>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</si>
  <si>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</si>
  <si>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</si>
  <si>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</si>
  <si>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</si>
  <si>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</si>
  <si>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</si>
  <si>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</si>
  <si>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</si>
  <si>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</si>
  <si>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</si>
  <si>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</si>
  <si>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</si>
  <si>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</si>
  <si>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</si>
  <si>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</si>
  <si>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</si>
  <si>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</si>
  <si>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</si>
  <si>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</si>
  <si>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</si>
  <si>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</si>
  <si>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</si>
  <si>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</si>
  <si>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</si>
  <si>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</si>
  <si>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</si>
  <si>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</si>
  <si>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</si>
  <si>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</si>
  <si>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</si>
  <si>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</si>
  <si>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</si>
  <si>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</si>
  <si>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</si>
  <si>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</si>
  <si>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</si>
  <si>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</si>
  <si>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</si>
  <si>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</si>
  <si>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</si>
  <si>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</si>
  <si>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</si>
  <si>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</si>
  <si>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</si>
  <si>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</si>
  <si>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</si>
  <si>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</si>
  <si>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</si>
  <si>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</si>
  <si>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</si>
  <si>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</si>
  <si>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</si>
  <si>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</si>
  <si>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</si>
  <si>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</si>
  <si>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</si>
  <si>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</si>
  <si>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</si>
  <si>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</si>
  <si>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</si>
  <si>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</si>
  <si>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</si>
  <si>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</si>
  <si>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</si>
  <si>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</si>
  <si>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</si>
  <si>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</si>
  <si>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</si>
  <si>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</si>
  <si>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</si>
  <si>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</si>
  <si>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</si>
  <si>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</si>
  <si>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</si>
  <si>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</si>
  <si>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</si>
  <si>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</si>
  <si>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</si>
  <si>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</si>
  <si>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</si>
  <si>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</si>
  <si>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</si>
  <si>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</si>
  <si>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</si>
  <si>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</si>
  <si>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</si>
  <si>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</si>
  <si>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</si>
  <si>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</si>
  <si>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</si>
  <si>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</si>
  <si>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</si>
  <si>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</si>
  <si>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</si>
  <si>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</si>
  <si>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</si>
  <si>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</si>
  <si>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</si>
  <si>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</si>
  <si>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</si>
  <si>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</si>
  <si>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</si>
  <si>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</si>
  <si>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</si>
  <si>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</si>
  <si>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</si>
  <si>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</si>
  <si>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</si>
  <si>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</si>
  <si>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</si>
  <si>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</si>
  <si>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</si>
  <si>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</si>
  <si>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</si>
  <si>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</si>
  <si>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</si>
  <si>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</si>
  <si>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</si>
  <si>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</si>
  <si>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</si>
  <si>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</si>
  <si>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</si>
  <si>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</si>
  <si>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</si>
  <si>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</si>
  <si>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</si>
  <si>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</si>
  <si>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</si>
  <si>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</si>
  <si>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</si>
  <si>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</si>
  <si>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</si>
  <si>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</si>
  <si>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</si>
  <si>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</si>
  <si>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</si>
  <si>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</si>
  <si>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</si>
  <si>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</si>
  <si>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</si>
  <si>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</si>
  <si>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</si>
  <si>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</si>
  <si>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</si>
  <si>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</si>
  <si>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</si>
  <si>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</si>
  <si>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</si>
  <si>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</si>
  <si>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</si>
  <si>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</si>
  <si>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</si>
  <si>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</si>
  <si>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</si>
  <si>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</si>
  <si>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</si>
  <si>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</si>
  <si>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</si>
  <si>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</si>
  <si>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</si>
  <si>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</si>
  <si>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</si>
  <si>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</si>
  <si>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</si>
  <si>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</si>
  <si>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</si>
  <si>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</si>
  <si>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</si>
  <si>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</si>
  <si>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</si>
  <si>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</si>
  <si>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</si>
  <si>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</si>
  <si>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</si>
  <si>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</si>
  <si>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</si>
  <si>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</si>
  <si>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</si>
  <si>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</si>
  <si>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</si>
  <si>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</si>
  <si>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</si>
  <si>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</si>
  <si>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</si>
  <si>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</si>
  <si>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</si>
  <si>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</si>
  <si>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</si>
  <si>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</si>
  <si>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</si>
  <si>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</si>
  <si>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</si>
  <si>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</si>
  <si>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</si>
  <si>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</si>
  <si>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</si>
  <si>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</si>
  <si>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</si>
  <si>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</si>
  <si>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</si>
  <si>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</si>
  <si>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</si>
  <si>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</si>
  <si>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</si>
  <si>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</si>
  <si>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</si>
  <si>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</si>
  <si>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</si>
  <si>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</si>
  <si>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</si>
  <si>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</si>
  <si>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</si>
  <si>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</si>
  <si>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</si>
  <si>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</si>
  <si>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</si>
  <si>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</si>
  <si>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</si>
  <si>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</si>
  <si>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</si>
  <si>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</si>
  <si>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</si>
  <si>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</si>
  <si>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</si>
  <si>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</si>
  <si>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</si>
  <si>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</si>
  <si>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</si>
  <si>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</si>
  <si>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</si>
  <si>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</si>
  <si>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</si>
  <si>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</si>
  <si>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</si>
  <si>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</si>
  <si>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</si>
  <si>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</si>
  <si>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</si>
  <si>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</si>
  <si>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</si>
  <si>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</si>
  <si>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</si>
  <si>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</si>
  <si>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</si>
  <si>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</si>
  <si>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</si>
  <si>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</si>
  <si>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</si>
  <si>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</si>
  <si>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</si>
  <si>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</si>
  <si>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</si>
  <si>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</si>
  <si>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</si>
  <si>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</si>
  <si>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</si>
  <si>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</si>
  <si>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</si>
  <si>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</si>
  <si>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</si>
  <si>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</si>
  <si>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</si>
  <si>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</si>
  <si>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</si>
  <si>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</si>
  <si>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</si>
  <si>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</si>
  <si>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</si>
  <si>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</si>
  <si>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</si>
  <si>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</si>
  <si>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</si>
  <si>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</si>
  <si>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</si>
  <si>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</si>
  <si>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</si>
  <si>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</si>
  <si>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</si>
  <si>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</si>
  <si>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</si>
  <si>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</si>
  <si>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</si>
  <si>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</si>
  <si>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</si>
  <si>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</si>
  <si>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</si>
  <si>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</si>
  <si>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</si>
  <si>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</si>
  <si>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</si>
  <si>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</si>
  <si>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</si>
  <si>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</si>
  <si>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</si>
  <si>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</si>
  <si>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</si>
  <si>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</si>
  <si>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</si>
  <si>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</si>
  <si>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</si>
  <si>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</si>
  <si>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</si>
  <si>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</si>
  <si>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</si>
  <si>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</si>
  <si>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</si>
  <si>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</si>
  <si>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</si>
  <si>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</si>
  <si>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</si>
  <si>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</si>
  <si>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</si>
  <si>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</si>
  <si>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</si>
  <si>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</si>
  <si>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</si>
  <si>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</si>
  <si>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</si>
  <si>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</si>
  <si>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</si>
  <si>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</si>
  <si>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</si>
  <si>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</si>
  <si>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</si>
  <si>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</si>
  <si>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</si>
  <si>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</si>
  <si>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</si>
  <si>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</si>
  <si>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</si>
  <si>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</si>
  <si>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</si>
  <si>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</si>
  <si>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</si>
  <si>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</si>
  <si>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</si>
  <si>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</si>
  <si>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</si>
  <si>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</si>
  <si>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</si>
  <si>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</si>
  <si>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</si>
  <si>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</si>
  <si>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</si>
  <si>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</si>
  <si>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</si>
  <si>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</si>
  <si>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</si>
  <si>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</si>
  <si>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</si>
  <si>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</si>
  <si>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</si>
  <si>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</si>
  <si>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</si>
  <si>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</si>
  <si>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</si>
  <si>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</si>
  <si>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</si>
  <si>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</si>
  <si>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</si>
  <si>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</si>
  <si>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</si>
  <si>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</si>
  <si>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</si>
  <si>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</si>
  <si>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</si>
  <si>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</si>
  <si>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</si>
  <si>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</si>
  <si>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</si>
  <si>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</si>
  <si>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</si>
  <si>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</si>
  <si>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</si>
  <si>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</si>
  <si>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</si>
  <si>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</si>
  <si>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</si>
  <si>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</si>
  <si>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</si>
  <si>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</si>
  <si>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</si>
  <si>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</si>
  <si>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</si>
  <si>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</si>
  <si>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</si>
  <si>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</si>
  <si>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</si>
  <si>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</si>
  <si>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</si>
  <si>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</si>
  <si>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</si>
  <si>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</si>
  <si>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</si>
  <si>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</si>
  <si>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</si>
  <si>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</si>
  <si>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</si>
  <si>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</si>
  <si>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</si>
  <si>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</si>
  <si>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</si>
  <si>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</si>
  <si>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</si>
  <si>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</si>
  <si>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</si>
  <si>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</si>
  <si>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</si>
  <si>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</si>
  <si>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</si>
  <si>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</si>
  <si>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</si>
  <si>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</si>
  <si>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</si>
  <si>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</si>
  <si>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</si>
  <si>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</si>
  <si>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</si>
  <si>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</si>
  <si>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</si>
  <si>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</si>
  <si>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</si>
  <si>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</si>
  <si>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</si>
  <si>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</si>
  <si>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</si>
  <si>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</si>
  <si>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</si>
  <si>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</si>
  <si>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</si>
  <si>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</si>
  <si>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</si>
  <si>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</si>
  <si>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</si>
  <si>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</si>
  <si>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</si>
  <si>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</si>
  <si>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</si>
  <si>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</si>
  <si>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</si>
  <si>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</si>
  <si>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</si>
  <si>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</si>
  <si>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</si>
  <si>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</si>
  <si>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</si>
  <si>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</si>
  <si>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</si>
  <si>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</si>
  <si>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</si>
  <si>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</si>
  <si>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</si>
  <si>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</si>
  <si>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</si>
  <si>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</si>
  <si>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</si>
  <si>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</si>
  <si>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</si>
  <si>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</si>
  <si>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</si>
  <si>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</si>
  <si>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</si>
  <si>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</si>
  <si>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</si>
  <si>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</si>
  <si>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</si>
  <si>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</si>
  <si>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</si>
  <si>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</si>
  <si>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</si>
  <si>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</si>
  <si>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</si>
  <si>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</si>
  <si>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</si>
  <si>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</si>
  <si>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</si>
  <si>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</si>
  <si>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</si>
  <si>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</si>
  <si>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</si>
  <si>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</si>
  <si>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</si>
  <si>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</si>
  <si>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</si>
  <si>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</si>
  <si>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</si>
  <si>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</si>
  <si>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</si>
  <si>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</si>
  <si>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</si>
  <si>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</si>
  <si>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</si>
  <si>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</si>
  <si>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</si>
  <si>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</si>
  <si>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</si>
  <si>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</si>
  <si>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</si>
  <si>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</si>
  <si>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</si>
  <si>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</si>
  <si>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</si>
  <si>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</si>
  <si>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</si>
  <si>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</si>
  <si>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</si>
  <si>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</si>
  <si>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</si>
  <si>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</si>
  <si>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</si>
  <si>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</si>
  <si>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</si>
  <si>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</si>
  <si>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</si>
  <si>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</si>
  <si>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</si>
  <si>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</si>
  <si>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</si>
  <si>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</si>
  <si>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</si>
  <si>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</si>
  <si>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</si>
  <si>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</si>
  <si>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</si>
  <si>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</si>
  <si>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</si>
  <si>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</si>
  <si>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</si>
  <si>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</si>
  <si>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</si>
  <si>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</si>
  <si>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</si>
  <si>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</si>
  <si>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</si>
  <si>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</si>
  <si>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</si>
  <si>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</si>
  <si>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</si>
  <si>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</si>
  <si>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</si>
  <si>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</si>
  <si>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</si>
  <si>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</si>
  <si>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</si>
  <si>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</si>
  <si>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</si>
  <si>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</si>
  <si>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</si>
  <si>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</si>
  <si>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</si>
  <si>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</si>
  <si>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</si>
  <si>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</si>
  <si>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</si>
  <si>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</si>
  <si>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</si>
  <si>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</si>
  <si>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</si>
  <si>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</si>
  <si>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</si>
  <si>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</si>
  <si>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</si>
  <si>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</si>
  <si>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</si>
  <si>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</si>
  <si>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</si>
  <si>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</si>
  <si>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</si>
  <si>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</si>
  <si>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</si>
  <si>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</si>
  <si>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</si>
  <si>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</si>
  <si>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</si>
  <si>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</si>
  <si>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</si>
  <si>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</si>
  <si>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</si>
  <si>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</si>
  <si>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</si>
  <si>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</si>
  <si>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</si>
  <si>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</si>
  <si>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</si>
  <si>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</si>
  <si>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</si>
  <si>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</si>
  <si>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</si>
  <si>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</si>
  <si>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</si>
  <si>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</si>
  <si>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</si>
  <si>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</si>
  <si>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</si>
  <si>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</si>
  <si>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</si>
  <si>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</si>
  <si>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</si>
  <si>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</si>
  <si>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</si>
  <si>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</si>
  <si>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</si>
  <si>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</si>
  <si>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</si>
  <si>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</si>
  <si>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</si>
  <si>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</si>
  <si>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</si>
  <si>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</si>
  <si>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</si>
  <si>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</si>
  <si>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</si>
  <si>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</si>
  <si>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</si>
  <si>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</si>
  <si>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</si>
  <si>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</si>
  <si>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</si>
  <si>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</si>
  <si>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</si>
  <si>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</si>
  <si>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</si>
  <si>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</si>
  <si>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</si>
  <si>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</si>
  <si>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</si>
  <si>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</si>
  <si>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</si>
  <si>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</si>
  <si>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</si>
  <si>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</si>
  <si>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</si>
  <si>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</si>
  <si>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</si>
  <si>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</si>
  <si>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</si>
  <si>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</si>
  <si>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</si>
  <si>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</si>
  <si>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</si>
  <si>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</si>
  <si>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</si>
  <si>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</si>
  <si>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</si>
  <si>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</si>
  <si>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</si>
  <si>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</si>
  <si>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</si>
  <si>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</si>
  <si>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</si>
  <si>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</si>
  <si>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</si>
  <si>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</si>
  <si>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</si>
  <si>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</si>
  <si>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</si>
  <si>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</si>
  <si>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</si>
  <si>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</si>
  <si>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</si>
  <si>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</si>
  <si>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</si>
  <si>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</si>
  <si>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</si>
  <si>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</si>
  <si>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</si>
  <si>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</si>
  <si>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</si>
  <si>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</si>
  <si>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</si>
  <si>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</si>
  <si>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</si>
  <si>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</si>
  <si>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</si>
  <si>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</si>
  <si>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</si>
  <si>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</si>
  <si>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</si>
  <si>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</si>
  <si>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</si>
  <si>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</si>
  <si>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</si>
  <si>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</si>
  <si>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</si>
  <si>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</si>
  <si>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</si>
  <si>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</si>
  <si>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</si>
  <si>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</si>
  <si>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</si>
  <si>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</si>
  <si>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</si>
  <si>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</si>
  <si>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</si>
  <si>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</si>
  <si>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</si>
  <si>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</si>
  <si>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</si>
  <si>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</si>
  <si>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</si>
  <si>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</si>
  <si>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</si>
  <si>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</si>
  <si>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</si>
  <si>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</si>
  <si>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</si>
  <si>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</si>
  <si>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</si>
  <si>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</si>
  <si>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</si>
  <si>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</si>
  <si>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</si>
  <si>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</si>
  <si>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</si>
  <si>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</si>
  <si>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</si>
  <si>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</si>
  <si>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</si>
  <si>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</si>
  <si>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</si>
  <si>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</si>
  <si>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</si>
  <si>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</si>
  <si>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</si>
  <si>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</si>
  <si>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</si>
  <si>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</si>
  <si>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</si>
  <si>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</si>
  <si>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</si>
  <si>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</si>
  <si>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</si>
  <si>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</si>
  <si>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</si>
  <si>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</si>
  <si>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</si>
  <si>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</si>
  <si>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</si>
  <si>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</si>
  <si>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</si>
  <si>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</si>
  <si>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</si>
  <si>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</si>
  <si>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</si>
  <si>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</si>
  <si>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</si>
  <si>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</si>
  <si>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</si>
  <si>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</si>
  <si>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</si>
  <si>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</si>
  <si>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</si>
  <si>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</si>
  <si>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</si>
  <si>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</si>
  <si>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</si>
  <si>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</si>
  <si>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</si>
  <si>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</si>
  <si>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</si>
  <si>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</si>
  <si>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</si>
  <si>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</si>
  <si>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</si>
  <si>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</si>
  <si>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</si>
  <si>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</si>
  <si>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</si>
  <si>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</si>
  <si>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</si>
  <si>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</si>
  <si>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</si>
  <si>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</si>
  <si>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</si>
  <si>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</si>
  <si>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</si>
  <si>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</si>
  <si>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</si>
  <si>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</si>
  <si>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</si>
  <si>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</si>
  <si>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</si>
  <si>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</si>
  <si>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</si>
  <si>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</si>
  <si>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</si>
  <si>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</si>
  <si>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</si>
  <si>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</si>
  <si>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</si>
  <si>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</si>
  <si>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</si>
  <si>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</si>
  <si>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</si>
  <si>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</si>
  <si>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</si>
  <si>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</si>
  <si>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</si>
  <si>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</si>
  <si>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</si>
  <si>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</si>
  <si>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</si>
  <si>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</si>
  <si>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</si>
  <si>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</si>
  <si>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</si>
  <si>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</si>
  <si>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</si>
  <si>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</si>
  <si>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</si>
  <si>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</si>
  <si>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</si>
  <si>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</si>
  <si>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</si>
  <si>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</si>
  <si>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</si>
  <si>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</si>
  <si>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</si>
  <si>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</si>
  <si>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</si>
  <si>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</si>
  <si>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</si>
  <si>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</si>
  <si>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</si>
  <si>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</si>
  <si>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</si>
  <si>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</si>
  <si>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</si>
  <si>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</si>
  <si>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</si>
  <si>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</si>
  <si>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</si>
  <si>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</si>
  <si>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</si>
  <si>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</si>
  <si>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</si>
  <si>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</si>
  <si>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</si>
  <si>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</si>
  <si>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</si>
  <si>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</si>
  <si>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</si>
  <si>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</si>
  <si>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</si>
  <si>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</si>
  <si>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</si>
  <si>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</si>
  <si>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</si>
  <si>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</si>
  <si>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</si>
  <si>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</si>
  <si>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</si>
  <si>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</si>
  <si>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</si>
  <si>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</si>
  <si>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</si>
  <si>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</si>
  <si>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</si>
  <si>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</si>
  <si>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</si>
  <si>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</si>
  <si>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</si>
  <si>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</si>
  <si>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</si>
  <si>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</si>
  <si>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</si>
  <si>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</si>
  <si>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</si>
  <si>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</si>
  <si>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</si>
  <si>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</si>
  <si>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</si>
  <si>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</si>
  <si>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</si>
  <si>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</si>
  <si>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</si>
  <si>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</si>
  <si>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</si>
  <si>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</si>
  <si>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</si>
  <si>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</si>
  <si>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</si>
  <si>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</si>
  <si>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</si>
  <si>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</si>
  <si>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</si>
  <si>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</si>
  <si>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</si>
  <si>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</si>
  <si>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</si>
  <si>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</si>
  <si>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</si>
  <si>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</si>
  <si>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</si>
  <si>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</si>
  <si>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</si>
  <si>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</si>
  <si>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</si>
  <si>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</si>
  <si>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</si>
  <si>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</si>
  <si>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</si>
  <si>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</si>
  <si>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</si>
  <si>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</si>
  <si>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</si>
  <si>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</si>
  <si>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</si>
  <si>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</si>
  <si>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</si>
  <si>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</si>
  <si>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</si>
  <si>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</si>
  <si>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</si>
  <si>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</si>
  <si>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</si>
  <si>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</si>
  <si>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</si>
  <si>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</si>
  <si>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</si>
  <si>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</si>
  <si>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</si>
  <si>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</si>
  <si>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</si>
  <si>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</si>
  <si>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</si>
  <si>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</si>
  <si>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</si>
  <si>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</si>
  <si>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</si>
  <si>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</si>
  <si>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</si>
  <si>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</si>
  <si>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</si>
  <si>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</si>
  <si>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</si>
  <si>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</si>
  <si>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</si>
  <si>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</si>
  <si>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</si>
  <si>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</si>
  <si>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</si>
  <si>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</si>
  <si>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</si>
  <si>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</si>
  <si>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</si>
  <si>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</si>
  <si>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</si>
  <si>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</si>
  <si>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</si>
  <si>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</si>
  <si>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</si>
  <si>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</si>
  <si>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</si>
  <si>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</si>
  <si>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</si>
  <si>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</si>
  <si>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</si>
  <si>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</si>
  <si>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</si>
  <si>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</si>
  <si>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</si>
  <si>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</si>
  <si>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</si>
  <si>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</si>
  <si>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</si>
  <si>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</si>
  <si>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</si>
  <si>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</si>
  <si>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</si>
  <si>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</si>
  <si>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</si>
  <si>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</si>
  <si>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</si>
  <si>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</si>
  <si>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</si>
  <si>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</si>
  <si>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</si>
  <si>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</si>
  <si>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</si>
  <si>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</si>
  <si>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</si>
  <si>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</si>
  <si>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</si>
  <si>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</si>
  <si>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</si>
  <si>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</si>
  <si>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</si>
  <si>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</si>
  <si>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</si>
  <si>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</si>
  <si>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</si>
  <si>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</si>
  <si>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</si>
  <si>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</si>
  <si>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</si>
  <si>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</si>
  <si>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</si>
  <si>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</si>
  <si>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</si>
  <si>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</si>
  <si>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</si>
  <si>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</si>
  <si>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</si>
  <si>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</si>
  <si>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</si>
  <si>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</si>
  <si>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</si>
  <si>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</si>
  <si>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</si>
  <si>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</si>
  <si>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</si>
  <si>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</si>
  <si>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</si>
  <si>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</si>
  <si>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</si>
  <si>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</si>
  <si>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</si>
  <si>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</si>
  <si>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</si>
  <si>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</si>
  <si>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</si>
  <si>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</si>
  <si>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</si>
  <si>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</si>
  <si>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</si>
  <si>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</si>
  <si>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</si>
  <si>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</si>
  <si>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</si>
  <si>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</si>
  <si>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</si>
  <si>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</si>
  <si>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</si>
  <si>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</si>
  <si>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</si>
  <si>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</si>
  <si>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</si>
  <si>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</si>
  <si>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</si>
  <si>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</si>
  <si>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</si>
  <si>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</si>
  <si>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</si>
  <si>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</si>
  <si>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</si>
  <si>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</si>
  <si>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</si>
  <si>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</si>
  <si>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</si>
  <si>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</si>
  <si>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</si>
  <si>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</si>
  <si>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</si>
  <si>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</si>
  <si>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</si>
  <si>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</si>
  <si>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</si>
  <si>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</si>
  <si>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</si>
  <si>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</si>
  <si>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</si>
  <si>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</si>
  <si>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</si>
  <si>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</si>
  <si>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</si>
  <si>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</si>
  <si>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</si>
  <si>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</si>
  <si>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</si>
  <si>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</si>
  <si>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</si>
  <si>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</si>
  <si>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</si>
  <si>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</si>
  <si>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</si>
  <si>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</si>
  <si>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</si>
  <si>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</si>
  <si>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</si>
  <si>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</si>
  <si>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</si>
  <si>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</si>
  <si>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</si>
  <si>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</si>
  <si>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</si>
  <si>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</si>
  <si>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</si>
  <si>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</si>
  <si>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</si>
  <si>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</si>
  <si>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</si>
  <si>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</si>
  <si>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</si>
  <si>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</si>
  <si>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</si>
  <si>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</si>
  <si>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</si>
  <si>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</si>
  <si>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</si>
  <si>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</si>
  <si>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</si>
  <si>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</si>
  <si>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</si>
  <si>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</si>
  <si>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</si>
  <si>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</si>
  <si>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</si>
  <si>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</si>
  <si>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</si>
  <si>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</si>
  <si>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</si>
  <si>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</si>
  <si>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</si>
  <si>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</si>
  <si>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</si>
  <si>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</si>
  <si>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</si>
  <si>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</si>
  <si>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</si>
  <si>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</si>
  <si>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</si>
  <si>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</si>
  <si>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</si>
  <si>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</si>
  <si>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</si>
  <si>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</si>
  <si>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</si>
  <si>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</si>
  <si>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</si>
  <si>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</si>
  <si>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</si>
  <si>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</si>
  <si>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</si>
  <si>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</si>
  <si>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</si>
  <si>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</si>
  <si>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</si>
  <si>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</si>
  <si>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</si>
  <si>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</si>
  <si>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</si>
  <si>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</si>
  <si>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</si>
  <si>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</si>
  <si>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</si>
  <si>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</si>
  <si>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</si>
  <si>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</si>
  <si>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</si>
  <si>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</si>
  <si>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</si>
  <si>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</si>
  <si>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</si>
  <si>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</si>
  <si>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</si>
  <si>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</si>
  <si>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</si>
  <si>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</si>
  <si>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</si>
  <si>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</si>
  <si>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</si>
  <si>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</si>
  <si>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</si>
  <si>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</si>
  <si>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</si>
  <si>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</si>
  <si>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</si>
  <si>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</si>
  <si>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</si>
  <si>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</si>
  <si>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</si>
  <si>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</si>
  <si>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</si>
  <si>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</si>
  <si>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</si>
  <si>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</si>
  <si>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</si>
  <si>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</si>
  <si>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</si>
  <si>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</si>
  <si>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</si>
  <si>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</si>
  <si>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</si>
  <si>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</si>
  <si>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</si>
  <si>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</si>
  <si>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</si>
  <si>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</si>
  <si>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</si>
  <si>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</si>
  <si>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</si>
  <si>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</si>
  <si>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</si>
  <si>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</si>
  <si>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</si>
  <si>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</si>
  <si>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</si>
  <si>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</si>
  <si>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</si>
  <si>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</si>
  <si>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</si>
  <si>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</si>
  <si>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</si>
  <si>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</si>
  <si>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</si>
  <si>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</si>
  <si>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</si>
  <si>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</si>
  <si>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</si>
  <si>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</si>
  <si>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</si>
  <si>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</si>
  <si>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</si>
  <si>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</si>
  <si>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</si>
  <si>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</si>
  <si>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</si>
  <si>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</si>
  <si>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</si>
  <si>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</si>
  <si>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</si>
  <si>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</si>
  <si>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</si>
  <si>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</si>
  <si>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</si>
  <si>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</si>
  <si>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</si>
  <si>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</si>
  <si>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</si>
  <si>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</si>
  <si>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</si>
  <si>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</si>
  <si>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</si>
  <si>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</si>
  <si>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</si>
  <si>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</si>
  <si>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</si>
  <si>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</si>
  <si>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</si>
  <si>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</si>
  <si>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</si>
  <si>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</si>
  <si>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</si>
  <si>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</si>
  <si>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</si>
  <si>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</si>
  <si>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</si>
  <si>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</si>
  <si>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</si>
  <si>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</si>
  <si>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</si>
  <si>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</si>
  <si>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</si>
  <si>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</si>
  <si>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</si>
  <si>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</si>
  <si>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</si>
  <si>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</si>
  <si>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</si>
  <si>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</si>
  <si>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</si>
  <si>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</si>
  <si>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</si>
  <si>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</si>
  <si>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</si>
  <si>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</si>
  <si>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</si>
  <si>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</si>
  <si>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</si>
  <si>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</si>
  <si>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</si>
  <si>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</si>
  <si>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</si>
  <si>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</si>
  <si>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</si>
  <si>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</si>
  <si>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</si>
  <si>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</si>
  <si>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</si>
  <si>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</si>
  <si>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</si>
  <si>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</si>
  <si>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</si>
  <si>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</si>
  <si>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</si>
  <si>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</si>
  <si>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</si>
  <si>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</si>
  <si>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</si>
  <si>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</si>
  <si>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</si>
  <si>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</si>
  <si>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</si>
  <si>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</si>
  <si>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</si>
  <si>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</si>
  <si>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</si>
  <si>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</si>
  <si>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</si>
  <si>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</si>
  <si>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</si>
  <si>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</si>
  <si>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</si>
  <si>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</si>
  <si>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</si>
  <si>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</si>
  <si>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</si>
  <si>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</si>
  <si>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</si>
  <si>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</si>
  <si>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</si>
  <si>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</si>
  <si>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</si>
  <si>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</si>
  <si>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</si>
  <si>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</si>
  <si>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</si>
  <si>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</si>
  <si>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</si>
  <si>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</si>
  <si>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</si>
  <si>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</si>
  <si>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</si>
  <si>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</si>
  <si>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</si>
  <si>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</si>
  <si>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</si>
  <si>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</si>
  <si>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</si>
  <si>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</si>
  <si>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</si>
  <si>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</si>
  <si>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</si>
  <si>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</si>
  <si>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</si>
  <si>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</si>
  <si>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</si>
  <si>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</si>
  <si>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</si>
  <si>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</si>
  <si>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</si>
  <si>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</si>
  <si>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</si>
  <si>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</si>
  <si>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</si>
  <si>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</si>
  <si>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</si>
  <si>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</si>
  <si>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</si>
  <si>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</si>
  <si>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</si>
  <si>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</si>
  <si>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</si>
  <si>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</si>
  <si>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</si>
  <si>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</si>
  <si>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</si>
  <si>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</si>
  <si>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</si>
  <si>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</si>
  <si>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</si>
  <si>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</si>
  <si>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</si>
  <si>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</si>
  <si>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</si>
  <si>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</si>
  <si>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</si>
  <si>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</si>
  <si>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</si>
  <si>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</si>
  <si>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</si>
  <si>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</si>
  <si>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</si>
  <si>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</si>
  <si>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</si>
  <si>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</si>
  <si>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</si>
  <si>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</si>
  <si>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</si>
  <si>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</si>
  <si>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</si>
  <si>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</si>
  <si>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</si>
  <si>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</si>
  <si>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</si>
  <si>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</si>
  <si>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</si>
  <si>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</si>
  <si>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</si>
  <si>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</si>
  <si>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</si>
  <si>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</si>
  <si>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</si>
  <si>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</si>
  <si>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</si>
  <si>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</si>
  <si>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</si>
  <si>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</si>
  <si>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</si>
  <si>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</si>
  <si>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</si>
  <si>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</si>
  <si>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</si>
  <si>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</si>
  <si>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</si>
  <si>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</si>
  <si>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</si>
  <si>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</si>
  <si>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</si>
  <si>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</si>
  <si>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</si>
  <si>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</si>
  <si>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</si>
  <si>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</si>
  <si>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</si>
  <si>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</si>
  <si>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</si>
  <si>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</si>
  <si>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</si>
  <si>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</si>
  <si>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</si>
  <si>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</si>
  <si>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</si>
  <si>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</si>
  <si>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</si>
  <si>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</si>
  <si>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</si>
  <si>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</si>
  <si>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</si>
  <si>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</si>
  <si>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</si>
  <si>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</si>
  <si>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</si>
  <si>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</si>
  <si>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</si>
  <si>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</si>
  <si>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</si>
  <si>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</si>
  <si>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</si>
  <si>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</si>
  <si>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</si>
  <si>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</si>
  <si>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</si>
  <si>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</si>
  <si>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</si>
  <si>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</si>
  <si>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</si>
  <si>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</si>
  <si>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</si>
  <si>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</si>
  <si>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</si>
  <si>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</si>
  <si>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</si>
  <si>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</si>
  <si>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</si>
  <si>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</si>
  <si>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</si>
  <si>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</si>
  <si>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</si>
  <si>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</si>
  <si>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</si>
  <si>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</si>
  <si>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</si>
  <si>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</si>
  <si>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</si>
  <si>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</si>
  <si>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</si>
  <si>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</si>
  <si>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</si>
  <si>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</si>
  <si>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</si>
  <si>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</si>
  <si>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</si>
  <si>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</si>
  <si>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</si>
  <si>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</si>
  <si>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</si>
  <si>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</si>
  <si>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</si>
  <si>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</si>
  <si>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</si>
  <si>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</si>
  <si>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</si>
  <si>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</si>
  <si>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</si>
  <si>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</si>
  <si>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</si>
  <si>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</si>
  <si>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</si>
  <si>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</si>
  <si>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</si>
  <si>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</si>
  <si>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</si>
  <si>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</si>
  <si>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</si>
  <si>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</si>
  <si>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</si>
  <si>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</si>
  <si>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</si>
  <si>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</si>
  <si>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</si>
  <si>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</si>
  <si>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</si>
  <si>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</si>
  <si>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</si>
  <si>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</si>
  <si>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</si>
  <si>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</si>
  <si>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</si>
  <si>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</si>
  <si>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</si>
  <si>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</si>
  <si>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</si>
  <si>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</si>
  <si>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</si>
  <si>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</si>
  <si>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</si>
  <si>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</si>
  <si>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</si>
  <si>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</si>
  <si>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</si>
  <si>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</si>
  <si>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</si>
  <si>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</si>
  <si>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</si>
  <si>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</si>
  <si>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</si>
  <si>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</si>
  <si>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</si>
  <si>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</si>
  <si>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</si>
  <si>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</si>
  <si>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</si>
  <si>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</si>
  <si>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</si>
  <si>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</si>
  <si>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</si>
  <si>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</si>
  <si>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</si>
  <si>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</si>
  <si>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</si>
  <si>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</si>
  <si>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</si>
  <si>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</si>
  <si>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</si>
  <si>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</si>
  <si>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</si>
  <si>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</si>
  <si>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</si>
  <si>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</si>
  <si>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</si>
  <si>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</si>
  <si>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</si>
  <si>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</si>
  <si>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</si>
  <si>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</si>
  <si>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</si>
  <si>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</si>
  <si>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</si>
  <si>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</si>
  <si>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</si>
  <si>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</si>
  <si>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</si>
  <si>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</si>
  <si>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</si>
  <si>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</si>
  <si>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</si>
  <si>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</si>
  <si>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</si>
  <si>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</si>
  <si>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</si>
  <si>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</si>
  <si>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</si>
  <si>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</si>
  <si>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</si>
  <si>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</si>
  <si>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</si>
  <si>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</si>
  <si>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</si>
  <si>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</si>
  <si>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</si>
  <si>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</si>
  <si>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</si>
  <si>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</si>
  <si>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</si>
  <si>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</si>
  <si>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</si>
  <si>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</si>
  <si>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</si>
  <si>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</si>
  <si>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</si>
  <si>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</si>
  <si>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</si>
  <si>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</si>
  <si>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</si>
  <si>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</si>
  <si>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</si>
  <si>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</si>
  <si>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</si>
  <si>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</si>
  <si>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</si>
  <si>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</si>
  <si>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</si>
  <si>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</si>
  <si>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</si>
  <si>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</si>
  <si>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</si>
  <si>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</si>
  <si>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</si>
  <si>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</si>
  <si>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</si>
  <si>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</si>
  <si>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</si>
  <si>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</si>
  <si>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</si>
  <si>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</si>
  <si>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</si>
  <si>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</si>
  <si>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</si>
  <si>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</si>
  <si>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</si>
  <si>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</si>
  <si>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</si>
  <si>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</si>
  <si>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</si>
  <si>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</si>
  <si>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</si>
  <si>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</si>
  <si>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</si>
  <si>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</si>
  <si>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</si>
  <si>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</si>
  <si>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</si>
  <si>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</si>
  <si>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</si>
  <si>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</si>
  <si>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</si>
  <si>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</si>
  <si>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</si>
  <si>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</si>
  <si>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</si>
  <si>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</si>
  <si>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</si>
  <si>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</si>
  <si>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</si>
  <si>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</si>
  <si>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</si>
  <si>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</si>
  <si>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</si>
  <si>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</si>
  <si>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</si>
  <si>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</si>
  <si>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</si>
  <si>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</si>
  <si>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</si>
  <si>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</si>
  <si>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</si>
  <si>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</si>
  <si>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</si>
  <si>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</si>
  <si>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</si>
  <si>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</si>
  <si>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</si>
  <si>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</si>
  <si>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</si>
  <si>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</si>
  <si>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</si>
  <si>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</si>
  <si>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</si>
  <si>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</si>
  <si>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</si>
  <si>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</si>
  <si>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</si>
  <si>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</si>
  <si>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</si>
  <si>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</si>
  <si>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</si>
  <si>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</si>
  <si>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</si>
  <si>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</si>
  <si>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</si>
  <si>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</si>
  <si>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</si>
  <si>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</si>
  <si>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</si>
  <si>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</si>
  <si>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</si>
  <si>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</si>
  <si>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</si>
  <si>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</si>
  <si>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</si>
  <si>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</si>
  <si>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</si>
  <si>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</si>
  <si>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</si>
  <si>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</si>
  <si>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</si>
  <si>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</si>
  <si>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</si>
  <si>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</si>
  <si>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</si>
  <si>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</si>
  <si>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</si>
  <si>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</si>
  <si>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</si>
  <si>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</si>
  <si>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</si>
  <si>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</si>
  <si>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</si>
  <si>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</si>
  <si>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</si>
  <si>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</si>
  <si>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</si>
  <si>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</si>
  <si>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</si>
  <si>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</si>
  <si>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</si>
  <si>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</si>
  <si>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</si>
  <si>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</si>
  <si>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</si>
  <si>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</si>
  <si>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</si>
  <si>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</si>
  <si>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</si>
  <si>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</si>
  <si>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</si>
  <si>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</si>
  <si>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</si>
  <si>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</si>
  <si>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</si>
  <si>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</si>
  <si>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</si>
  <si>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</si>
  <si>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</si>
  <si>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</si>
  <si>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</si>
  <si>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</si>
  <si>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</si>
  <si>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</si>
  <si>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</si>
  <si>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</si>
  <si>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</si>
  <si>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</si>
  <si>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</si>
  <si>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</si>
  <si>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</si>
  <si>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</si>
  <si>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</si>
  <si>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</si>
  <si>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</si>
  <si>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</si>
  <si>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</si>
  <si>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</si>
  <si>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</si>
  <si>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</si>
  <si>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</si>
  <si>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</si>
  <si>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</si>
  <si>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</si>
  <si>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</si>
  <si>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</si>
  <si>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</si>
  <si>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</si>
  <si>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</si>
  <si>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</si>
  <si>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</si>
  <si>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</si>
  <si>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</si>
  <si>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</si>
  <si>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</si>
  <si>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</si>
  <si>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</si>
  <si>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</si>
  <si>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</si>
  <si>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</si>
  <si>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</si>
  <si>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</si>
  <si>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</si>
  <si>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</si>
  <si>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</si>
  <si>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</si>
  <si>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</si>
  <si>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</si>
  <si>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</si>
  <si>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</si>
  <si>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</si>
  <si>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</si>
  <si>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</si>
  <si>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</si>
  <si>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</si>
  <si>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</si>
  <si>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</si>
  <si>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</si>
  <si>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</si>
  <si>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</si>
  <si>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</si>
  <si>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</si>
  <si>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</si>
  <si>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</si>
  <si>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</si>
  <si>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</si>
  <si>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</si>
  <si>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</si>
  <si>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</si>
  <si>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</si>
  <si>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</si>
  <si>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</si>
  <si>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</si>
  <si>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</si>
  <si>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</si>
  <si>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</si>
  <si>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</si>
  <si>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</si>
  <si>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</si>
  <si>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</si>
  <si>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</si>
  <si>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</si>
  <si>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</si>
  <si>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</si>
  <si>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</si>
  <si>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</si>
  <si>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</si>
  <si>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</si>
  <si>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</si>
  <si>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</si>
  <si>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</si>
  <si>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</si>
  <si>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</si>
  <si>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</si>
  <si>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</si>
  <si>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</si>
  <si>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</si>
  <si>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</si>
  <si>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</si>
  <si>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</si>
  <si>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</si>
  <si>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</si>
  <si>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</si>
  <si>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</si>
  <si>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</si>
  <si>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</si>
  <si>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</si>
  <si>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</si>
  <si>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</si>
  <si>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</si>
  <si>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</si>
  <si>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</si>
  <si>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</si>
  <si>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</si>
  <si>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</si>
  <si>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</si>
  <si>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</si>
  <si>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</si>
  <si>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</si>
  <si>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</si>
  <si>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</si>
  <si>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</si>
  <si>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</si>
  <si>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</si>
  <si>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</si>
  <si>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</si>
  <si>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</si>
  <si>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</si>
  <si>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</si>
  <si>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</si>
  <si>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</si>
  <si>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</si>
  <si>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</si>
  <si>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</si>
  <si>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</si>
  <si>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</si>
  <si>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</si>
  <si>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</si>
  <si>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</si>
  <si>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</si>
  <si>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</si>
  <si>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</si>
  <si>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</si>
  <si>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</si>
  <si>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</si>
  <si>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</si>
  <si>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</si>
  <si>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</si>
  <si>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</si>
  <si>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</si>
  <si>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</si>
  <si>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</si>
  <si>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</si>
  <si>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</si>
  <si>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</si>
  <si>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</si>
  <si>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</si>
  <si>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</si>
  <si>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</si>
  <si>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</si>
  <si>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</si>
  <si>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</si>
  <si>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</si>
  <si>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</si>
  <si>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</si>
  <si>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</si>
  <si>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</si>
  <si>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</si>
  <si>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</si>
  <si>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</si>
  <si>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</si>
  <si>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</si>
  <si>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</si>
  <si>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</si>
  <si>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</si>
  <si>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</si>
  <si>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</si>
  <si>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</si>
  <si>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</si>
  <si>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</si>
  <si>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</si>
  <si>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</si>
  <si>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</si>
  <si>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</si>
  <si>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</si>
  <si>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</si>
  <si>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</si>
  <si>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</si>
  <si>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</si>
  <si>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</si>
  <si>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</si>
  <si>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</si>
  <si>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</si>
  <si>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</si>
  <si>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</si>
  <si>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</si>
  <si>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</si>
  <si>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</si>
  <si>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</si>
  <si>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</si>
  <si>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</si>
  <si>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</si>
  <si>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</si>
  <si>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</si>
  <si>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</si>
  <si>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</si>
  <si>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</si>
  <si>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</si>
  <si>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</si>
  <si>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</si>
  <si>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</si>
  <si>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</si>
  <si>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</si>
  <si>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</si>
  <si>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</si>
  <si>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</si>
  <si>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</si>
  <si>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</si>
  <si>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</si>
  <si>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</si>
  <si>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</si>
  <si>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</si>
  <si>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</si>
  <si>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</si>
  <si>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</si>
  <si>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</si>
  <si>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</si>
  <si>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</si>
  <si>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</si>
  <si>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</si>
  <si>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</si>
  <si>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</si>
  <si>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</si>
  <si>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</si>
  <si>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</si>
  <si>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</si>
  <si>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</si>
  <si>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</si>
  <si>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</si>
  <si>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</si>
  <si>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</si>
  <si>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</si>
  <si>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</si>
  <si>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</si>
  <si>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</si>
  <si>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</si>
  <si>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</si>
  <si>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</si>
  <si>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</si>
  <si>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</si>
  <si>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</si>
  <si>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</si>
  <si>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</si>
  <si>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</si>
  <si>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</si>
  <si>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</si>
  <si>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</si>
  <si>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</si>
  <si>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</si>
  <si>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</si>
  <si>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</si>
  <si>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</si>
  <si>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</si>
  <si>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</si>
  <si>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</si>
  <si>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</si>
  <si>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</si>
  <si>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</si>
  <si>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</si>
  <si>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</si>
  <si>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</si>
  <si>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</si>
  <si>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</si>
  <si>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</si>
  <si>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</si>
  <si>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</si>
  <si>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</si>
  <si>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</si>
  <si>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</si>
  <si>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</si>
  <si>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</si>
  <si>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</si>
  <si>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</si>
  <si>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</si>
  <si>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</si>
  <si>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</si>
  <si>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</si>
  <si>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</si>
  <si>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</si>
  <si>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</si>
  <si>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</si>
  <si>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</si>
  <si>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</si>
  <si>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</si>
  <si>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</si>
  <si>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</si>
  <si>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</si>
  <si>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</si>
  <si>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</si>
  <si>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</si>
  <si>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</si>
  <si>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</si>
  <si>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</si>
  <si>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</si>
  <si>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</si>
  <si>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</si>
  <si>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</si>
  <si>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</si>
  <si>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</si>
  <si>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</si>
  <si>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</si>
  <si>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</si>
  <si>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</si>
  <si>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</si>
  <si>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</si>
  <si>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</si>
  <si>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</si>
  <si>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</si>
  <si>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</si>
  <si>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</si>
  <si>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</si>
  <si>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</si>
  <si>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</si>
  <si>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</si>
  <si>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</si>
  <si>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</si>
  <si>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</si>
  <si>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</si>
  <si>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</si>
  <si>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</si>
  <si>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</si>
  <si>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</si>
  <si>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</si>
  <si>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</si>
  <si>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</si>
  <si>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</si>
  <si>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</si>
  <si>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</si>
  <si>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</si>
  <si>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</si>
  <si>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</si>
  <si>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</si>
  <si>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</si>
  <si>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</si>
  <si>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</si>
  <si>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</si>
  <si>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</si>
  <si>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</si>
  <si>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</si>
  <si>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</si>
  <si>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</si>
  <si>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</si>
  <si>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</si>
  <si>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</si>
  <si>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</si>
  <si>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</si>
  <si>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</si>
  <si>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</si>
  <si>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</si>
  <si>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</si>
  <si>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</si>
  <si>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</si>
  <si>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</si>
  <si>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</si>
  <si>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</si>
  <si>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</si>
  <si>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</si>
  <si>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</si>
  <si>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</si>
  <si>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</si>
  <si>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</si>
  <si>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</si>
  <si>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</si>
  <si>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</si>
  <si>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</si>
  <si>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</si>
  <si>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</si>
  <si>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</si>
  <si>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</si>
  <si>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</si>
  <si>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</si>
  <si>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</si>
  <si>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</si>
  <si>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</si>
  <si>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</si>
  <si>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</si>
  <si>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</si>
  <si>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</si>
  <si>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</si>
  <si>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</si>
  <si>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</si>
  <si>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</si>
  <si>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</si>
  <si>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</si>
  <si>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</si>
  <si>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</si>
  <si>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</si>
  <si>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</si>
  <si>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</si>
  <si>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</si>
  <si>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</si>
  <si>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</si>
  <si>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</si>
  <si>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</si>
  <si>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</si>
  <si>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</si>
  <si>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</si>
  <si>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</si>
  <si>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</si>
  <si>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</si>
  <si>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</si>
  <si>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</si>
  <si>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</si>
  <si>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</si>
  <si>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</si>
  <si>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</si>
  <si>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</si>
  <si>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</si>
  <si>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</si>
  <si>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</si>
  <si>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</si>
  <si>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</si>
  <si>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</si>
  <si>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</si>
  <si>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</si>
  <si>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</si>
  <si>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</si>
  <si>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</si>
  <si>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</si>
  <si>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</si>
  <si>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</si>
  <si>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</si>
  <si>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</si>
  <si>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</si>
  <si>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</si>
  <si>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</si>
  <si>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</si>
  <si>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</si>
  <si>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</si>
  <si>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</si>
  <si>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</si>
  <si>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</si>
  <si>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</si>
  <si>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</si>
  <si>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</si>
  <si>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</si>
  <si>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</si>
  <si>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</si>
  <si>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</si>
  <si>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</si>
  <si>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</si>
  <si>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</si>
  <si>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</si>
  <si>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</si>
  <si>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</si>
  <si>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</si>
  <si>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</si>
  <si>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</si>
  <si>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</si>
  <si>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</si>
  <si>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</si>
  <si>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</si>
  <si>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</si>
  <si>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</si>
  <si>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</si>
  <si>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</si>
  <si>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</si>
  <si>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</si>
  <si>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</si>
  <si>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</si>
  <si>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</si>
  <si>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</si>
  <si>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</si>
  <si>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</si>
  <si>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</si>
  <si>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</si>
  <si>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</si>
  <si>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</si>
  <si>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</si>
  <si>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</si>
  <si>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</si>
  <si>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</si>
  <si>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</si>
  <si>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</si>
  <si>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</si>
  <si>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</si>
  <si>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</si>
  <si>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</si>
  <si>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</si>
  <si>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</si>
  <si>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</si>
  <si>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</si>
  <si>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</si>
  <si>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</si>
  <si>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</si>
  <si>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</si>
  <si>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</si>
  <si>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</si>
  <si>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</si>
  <si>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</si>
  <si>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</si>
  <si>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</si>
  <si>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</si>
  <si>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</si>
  <si>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</si>
  <si>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</si>
  <si>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</si>
  <si>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</si>
  <si>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</si>
  <si>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</si>
  <si>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</si>
  <si>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</si>
  <si>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</si>
  <si>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</si>
  <si>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</si>
  <si>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</si>
  <si>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</si>
  <si>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</si>
  <si>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</si>
  <si>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</si>
  <si>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</si>
  <si>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</si>
  <si>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</si>
  <si>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</si>
  <si>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</si>
  <si>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</si>
  <si>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</si>
  <si>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</si>
  <si>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</si>
  <si>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</si>
  <si>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</si>
  <si>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</si>
  <si>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</si>
  <si>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</si>
  <si>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</si>
  <si>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</si>
  <si>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</si>
  <si>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</si>
  <si>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</si>
  <si>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</si>
  <si>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</si>
  <si>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</si>
  <si>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</si>
  <si>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</si>
  <si>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</si>
  <si>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</si>
  <si>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</si>
  <si>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</si>
  <si>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</si>
  <si>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</si>
  <si>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</si>
  <si>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</si>
  <si>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</si>
  <si>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</si>
  <si>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</si>
  <si>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</si>
  <si>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</si>
  <si>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</si>
  <si>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</si>
  <si>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</si>
  <si>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</si>
  <si>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</si>
  <si>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</si>
  <si>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</si>
  <si>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</si>
  <si>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</si>
  <si>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</si>
  <si>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</si>
  <si>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</si>
  <si>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</si>
  <si>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</si>
  <si>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</si>
  <si>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</si>
  <si>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</si>
  <si>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</si>
  <si>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</si>
  <si>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</si>
  <si>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</si>
  <si>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</si>
  <si>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</si>
  <si>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</si>
  <si>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</si>
  <si>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</si>
  <si>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</si>
  <si>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</si>
  <si>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</si>
  <si>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</si>
  <si>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</si>
  <si>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</si>
  <si>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</si>
  <si>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</si>
  <si>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</si>
  <si>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</si>
  <si>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</si>
  <si>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</si>
  <si>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</si>
  <si>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</si>
  <si>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</si>
  <si>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</si>
  <si>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</si>
  <si>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</si>
  <si>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</si>
  <si>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</si>
  <si>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</si>
  <si>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</si>
  <si>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</si>
  <si>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</si>
  <si>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</si>
  <si>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</si>
  <si>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</si>
  <si>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</si>
  <si>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</si>
  <si>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</si>
  <si>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</si>
  <si>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</si>
  <si>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</si>
  <si>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</si>
  <si>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</si>
  <si>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</si>
  <si>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</si>
  <si>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</si>
  <si>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</si>
  <si>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</si>
  <si>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</si>
  <si>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</si>
  <si>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</si>
  <si>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</si>
  <si>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</si>
  <si>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</si>
  <si>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</si>
  <si>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</si>
  <si>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</si>
  <si>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</si>
  <si>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</si>
  <si>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</si>
  <si>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</si>
  <si>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</si>
  <si>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</si>
  <si>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</si>
  <si>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</si>
  <si>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</si>
  <si>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</si>
  <si>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</si>
  <si>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</si>
  <si>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</si>
  <si>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</si>
  <si>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</si>
  <si>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</si>
  <si>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</si>
  <si>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</si>
  <si>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</si>
  <si>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</si>
  <si>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</si>
  <si>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</si>
  <si>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</si>
  <si>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</si>
  <si>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</si>
  <si>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</si>
  <si>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</si>
  <si>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</si>
  <si>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</si>
  <si>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</si>
  <si>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</si>
  <si>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</si>
  <si>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</si>
  <si>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</si>
  <si>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</si>
  <si>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</si>
  <si>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</si>
  <si>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</si>
  <si>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</si>
  <si>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</si>
  <si>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</si>
  <si>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</si>
  <si>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</si>
  <si>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</si>
  <si>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</si>
  <si>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</si>
  <si>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</si>
  <si>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</si>
  <si>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</si>
  <si>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</si>
  <si>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</si>
  <si>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</si>
  <si>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</si>
  <si>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</si>
  <si>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</si>
  <si>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</si>
  <si>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</si>
  <si>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</si>
  <si>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</si>
  <si>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</si>
  <si>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</si>
  <si>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</si>
  <si>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</si>
  <si>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</si>
  <si>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</si>
  <si>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</si>
  <si>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</si>
  <si>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</si>
  <si>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</si>
  <si>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</si>
  <si>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</si>
  <si>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</si>
  <si>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</si>
  <si>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</si>
  <si>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</si>
  <si>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</si>
  <si>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</si>
  <si>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</si>
  <si>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</si>
  <si>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</si>
  <si>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</si>
  <si>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</si>
  <si>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</si>
  <si>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</si>
  <si>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</si>
  <si>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</si>
  <si>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</si>
  <si>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</si>
  <si>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</si>
  <si>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</si>
  <si>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</si>
  <si>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</si>
  <si>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</si>
  <si>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</si>
  <si>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</si>
  <si>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</si>
  <si>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</si>
  <si>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</si>
  <si>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</si>
  <si>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</si>
  <si>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</si>
  <si>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</si>
  <si>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</si>
  <si>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</si>
  <si>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</si>
  <si>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</si>
  <si>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</si>
  <si>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</si>
  <si>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</si>
  <si>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</si>
  <si>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</si>
  <si>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</si>
  <si>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</si>
  <si>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</si>
  <si>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</si>
  <si>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</si>
  <si>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</si>
  <si>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</si>
  <si>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</si>
  <si>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</si>
  <si>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</si>
  <si>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</si>
  <si>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</si>
  <si>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</si>
  <si>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</si>
  <si>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</si>
  <si>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</si>
  <si>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</si>
  <si>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</si>
  <si>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</si>
  <si>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</si>
  <si>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</si>
  <si>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</si>
  <si>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</si>
  <si>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</si>
  <si>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</si>
  <si>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</si>
  <si>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</si>
  <si>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</si>
  <si>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</si>
  <si>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</si>
  <si>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</si>
  <si>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</si>
  <si>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</si>
  <si>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</si>
  <si>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</si>
  <si>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</si>
  <si>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</si>
  <si>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</si>
  <si>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</si>
  <si>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</si>
  <si>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</si>
  <si>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</si>
  <si>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</si>
  <si>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</si>
  <si>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</si>
  <si>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</si>
  <si>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</si>
  <si>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</si>
  <si>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</si>
  <si>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</si>
  <si>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</si>
  <si>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</si>
  <si>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</si>
  <si>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</si>
  <si>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</si>
  <si>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</si>
  <si>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</si>
  <si>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</si>
  <si>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</si>
  <si>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</si>
  <si>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</si>
  <si>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</si>
  <si>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</si>
  <si>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</si>
  <si>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</si>
  <si>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</si>
  <si>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</si>
  <si>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</si>
  <si>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</si>
  <si>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</si>
  <si>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</si>
  <si>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</si>
  <si>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</si>
  <si>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</si>
  <si>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</si>
  <si>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</si>
  <si>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</si>
  <si>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</si>
  <si>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</si>
  <si>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</si>
  <si>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</si>
  <si>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</si>
  <si>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</si>
  <si>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</si>
  <si>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</si>
  <si>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</si>
  <si>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</si>
  <si>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</si>
  <si>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</si>
  <si>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</si>
  <si>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</si>
  <si>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</si>
  <si>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</si>
  <si>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</si>
  <si>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</si>
  <si>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</si>
  <si>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</si>
  <si>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</si>
  <si>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</si>
  <si>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</si>
  <si>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</si>
  <si>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</si>
  <si>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</si>
  <si>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</si>
  <si>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</si>
  <si>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</si>
  <si>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</si>
  <si>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</si>
  <si>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</si>
  <si>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</si>
  <si>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</si>
  <si>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</si>
  <si>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</si>
  <si>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</si>
  <si>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</si>
  <si>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</si>
  <si>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</si>
  <si>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</si>
  <si>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</si>
  <si>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</si>
  <si>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</si>
  <si>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</si>
  <si>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</si>
  <si>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</si>
  <si>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</si>
  <si>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</si>
  <si>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</si>
  <si>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</si>
  <si>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</si>
  <si>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</si>
  <si>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</si>
  <si>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</si>
  <si>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</si>
  <si>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</si>
  <si>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</si>
  <si>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</si>
  <si>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</si>
  <si>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</si>
  <si>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</si>
  <si>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</si>
  <si>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</si>
  <si>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</si>
  <si>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</si>
  <si>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</si>
  <si>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</si>
  <si>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</si>
  <si>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</si>
  <si>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</si>
  <si>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</si>
  <si>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</si>
  <si>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</si>
  <si>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</si>
  <si>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</si>
  <si>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</si>
  <si>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</si>
  <si>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</si>
  <si>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</si>
  <si>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</si>
  <si>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</si>
  <si>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</si>
  <si>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</si>
  <si>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</si>
  <si>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</si>
  <si>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</si>
  <si>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</si>
  <si>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</si>
  <si>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</si>
  <si>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</si>
  <si>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</si>
  <si>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</si>
  <si>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</si>
  <si>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</si>
  <si>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</si>
  <si>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</si>
  <si>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</si>
  <si>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</si>
  <si>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</si>
  <si>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</si>
  <si>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</si>
  <si>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</si>
  <si>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</si>
  <si>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</si>
  <si>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</si>
  <si>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</si>
  <si>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</si>
  <si>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</si>
  <si>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</si>
  <si>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</si>
  <si>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</si>
  <si>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</si>
  <si>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</si>
  <si>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</si>
  <si>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</si>
  <si>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</si>
  <si>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</si>
  <si>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</si>
  <si>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</si>
  <si>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</si>
  <si>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</si>
  <si>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</si>
  <si>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</si>
  <si>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</si>
  <si>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</si>
  <si>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</si>
  <si>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</si>
  <si>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</si>
  <si>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</si>
  <si>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</si>
  <si>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</si>
  <si>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</si>
  <si>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</si>
  <si>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</si>
  <si>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</si>
  <si>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</si>
  <si>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</si>
  <si>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</si>
  <si>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</si>
  <si>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</si>
  <si>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</si>
  <si>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</si>
  <si>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</si>
  <si>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</si>
  <si>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</si>
  <si>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</si>
  <si>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</si>
  <si>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</si>
  <si>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</si>
  <si>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</si>
  <si>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</si>
  <si>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</si>
  <si>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</si>
  <si>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</si>
  <si>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</si>
  <si>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</si>
  <si>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</si>
  <si>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</si>
  <si>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</si>
  <si>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</si>
  <si>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</si>
  <si>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</si>
  <si>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</si>
  <si>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</si>
  <si>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</si>
  <si>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</si>
  <si>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</si>
  <si>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</si>
  <si>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</si>
  <si>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</si>
  <si>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</si>
  <si>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</si>
  <si>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</si>
  <si>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</si>
  <si>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</si>
  <si>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</si>
  <si>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</si>
  <si>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</si>
  <si>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</si>
  <si>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</si>
  <si>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</si>
  <si>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</si>
  <si>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</si>
  <si>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</si>
  <si>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</si>
  <si>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</si>
  <si>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</si>
  <si>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</si>
  <si>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</si>
  <si>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</si>
  <si>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</si>
  <si>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</si>
  <si>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</si>
  <si>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</si>
  <si>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</si>
  <si>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</si>
  <si>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</si>
  <si>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</si>
  <si>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</si>
  <si>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</si>
  <si>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</si>
  <si>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</si>
  <si>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</si>
  <si>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</si>
  <si>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</si>
  <si>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</si>
  <si>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</si>
  <si>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</si>
  <si>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</si>
  <si>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</si>
  <si>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</si>
  <si>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</si>
  <si>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</si>
  <si>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</si>
  <si>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</si>
  <si>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</si>
  <si>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</si>
  <si>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</si>
  <si>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</si>
  <si>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</si>
  <si>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</si>
  <si>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</si>
  <si>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</si>
  <si>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</si>
  <si>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</si>
  <si>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</si>
  <si>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</si>
  <si>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</si>
  <si>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</si>
  <si>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</si>
  <si>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</si>
  <si>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</si>
  <si>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</si>
  <si>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</si>
  <si>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</si>
  <si>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</si>
  <si>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</si>
  <si>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</si>
  <si>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</si>
  <si>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</si>
  <si>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</si>
  <si>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</si>
  <si>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</si>
  <si>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</si>
  <si>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</si>
  <si>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</si>
  <si>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</si>
  <si>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</si>
  <si>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</si>
  <si>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</si>
  <si>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</si>
  <si>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</si>
  <si>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</si>
  <si>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</si>
  <si>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</si>
  <si>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</si>
  <si>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</si>
  <si>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</si>
  <si>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</si>
  <si>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</si>
  <si>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</si>
  <si>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</si>
  <si>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</si>
  <si>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</si>
  <si>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</si>
  <si>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</si>
  <si>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</si>
  <si>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</si>
  <si>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</si>
  <si>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</si>
  <si>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</si>
  <si>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</si>
  <si>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</si>
  <si>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</si>
  <si>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</si>
  <si>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</si>
  <si>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</si>
  <si>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</si>
  <si>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</si>
  <si>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</si>
  <si>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</si>
  <si>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</si>
  <si>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</si>
  <si>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</si>
  <si>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</si>
  <si>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</si>
  <si>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</si>
  <si>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</si>
  <si>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</si>
  <si>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</si>
  <si>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</si>
  <si>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</si>
  <si>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</si>
  <si>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</si>
  <si>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</si>
  <si>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</si>
  <si>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</si>
  <si>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</si>
  <si>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</si>
  <si>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</si>
  <si>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</si>
  <si>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</si>
  <si>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</si>
  <si>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</si>
  <si>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</si>
  <si>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</si>
  <si>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</si>
  <si>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</si>
  <si>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</si>
  <si>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</si>
  <si>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</si>
  <si>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</si>
  <si>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</si>
  <si>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</si>
  <si>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</si>
  <si>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</si>
  <si>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</si>
  <si>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</si>
  <si>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</si>
  <si>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</si>
  <si>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</si>
  <si>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</si>
  <si>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</si>
  <si>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</si>
  <si>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</si>
  <si>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</si>
  <si>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</si>
  <si>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</si>
  <si>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</si>
  <si>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</si>
  <si>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</si>
  <si>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</si>
  <si>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</si>
  <si>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</si>
  <si>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</si>
  <si>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</si>
  <si>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</si>
  <si>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</si>
  <si>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</si>
  <si>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</si>
  <si>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</si>
  <si>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</si>
  <si>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</si>
  <si>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</si>
  <si>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</si>
  <si>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</si>
  <si>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</si>
  <si>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</si>
  <si>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</si>
  <si>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</si>
  <si>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</si>
  <si>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</si>
  <si>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</si>
  <si>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</si>
  <si>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</si>
  <si>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</si>
  <si>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</si>
  <si>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</si>
  <si>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</si>
  <si>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</si>
  <si>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</si>
  <si>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</si>
  <si>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</si>
  <si>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</si>
  <si>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</si>
  <si>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</si>
  <si>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</si>
  <si>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</si>
  <si>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</si>
  <si>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</si>
  <si>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</si>
  <si>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</si>
  <si>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</si>
  <si>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</si>
  <si>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</si>
  <si>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</si>
  <si>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</si>
  <si>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</si>
  <si>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</si>
  <si>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</si>
  <si>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</si>
  <si>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</si>
  <si>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</si>
  <si>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</si>
  <si>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</si>
  <si>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</si>
  <si>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</si>
  <si>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</si>
  <si>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</si>
  <si>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</si>
  <si>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</si>
  <si>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</si>
  <si>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</si>
  <si>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</si>
  <si>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</si>
  <si>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</si>
  <si>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</si>
  <si>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</si>
  <si>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</si>
  <si>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</si>
  <si>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</si>
  <si>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</si>
  <si>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</si>
  <si>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</si>
  <si>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</si>
  <si>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</si>
  <si>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</si>
  <si>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</si>
  <si>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</si>
  <si>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</si>
  <si>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</si>
  <si>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</si>
  <si>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</si>
  <si>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</si>
  <si>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</si>
  <si>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</si>
  <si>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</si>
  <si>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</si>
  <si>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</si>
  <si>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</si>
  <si>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</si>
  <si>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</si>
  <si>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</si>
  <si>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</si>
  <si>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</si>
  <si>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</si>
  <si>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</si>
  <si>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</si>
  <si>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</si>
  <si>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</si>
  <si>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</si>
  <si>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</si>
  <si>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</si>
  <si>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</si>
  <si>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</si>
  <si>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</si>
  <si>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</si>
  <si>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</si>
  <si>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</si>
  <si>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</si>
  <si>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</si>
  <si>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</si>
  <si>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</si>
  <si>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</si>
  <si>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</si>
  <si>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</si>
  <si>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</si>
  <si>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</si>
  <si>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</si>
  <si>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</si>
  <si>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</si>
  <si>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</si>
  <si>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</si>
  <si>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</si>
  <si>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</si>
  <si>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</si>
  <si>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</si>
  <si>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</si>
  <si>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</si>
  <si>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</si>
  <si>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</si>
  <si>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</si>
  <si>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</si>
  <si>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</si>
  <si>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</si>
  <si>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</si>
  <si>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</si>
  <si>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</si>
  <si>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</si>
  <si>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</si>
  <si>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</si>
  <si>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</si>
  <si>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</si>
  <si>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</si>
  <si>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</si>
  <si>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</si>
  <si>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</si>
  <si>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</si>
  <si>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</si>
  <si>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</si>
  <si>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</si>
  <si>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</si>
  <si>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</si>
  <si>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</si>
  <si>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</si>
  <si>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</si>
  <si>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</si>
  <si>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</si>
  <si>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</si>
  <si>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</si>
  <si>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</si>
  <si>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</si>
  <si>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</si>
  <si>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</si>
  <si>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</si>
  <si>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</si>
  <si>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</si>
  <si>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</si>
  <si>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</si>
  <si>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</si>
  <si>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</si>
  <si>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</si>
  <si>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</si>
  <si>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</si>
  <si>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</si>
  <si>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</si>
  <si>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</si>
  <si>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</si>
  <si>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</si>
  <si>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</si>
  <si>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</si>
  <si>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</si>
  <si>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</si>
  <si>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</si>
  <si>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</si>
  <si>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</si>
  <si>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</si>
  <si>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</si>
  <si>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</si>
  <si>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</si>
  <si>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</si>
  <si>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</si>
  <si>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</si>
  <si>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</si>
  <si>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</si>
  <si>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</si>
  <si>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</si>
  <si>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</si>
  <si>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</si>
  <si>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</si>
  <si>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</si>
  <si>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</si>
  <si>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</si>
  <si>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</si>
  <si>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</si>
  <si>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</si>
  <si>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</si>
  <si>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</si>
  <si>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</si>
  <si>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</si>
  <si>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</si>
  <si>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</si>
  <si>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</si>
  <si>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</si>
  <si>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</si>
  <si>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</si>
  <si>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</si>
  <si>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</si>
  <si>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</si>
  <si>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</si>
  <si>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</si>
  <si>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</si>
  <si>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</si>
  <si>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</si>
  <si>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</si>
  <si>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</si>
  <si>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</si>
  <si>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</si>
  <si>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</si>
  <si>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</si>
  <si>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</si>
  <si>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</si>
  <si>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</si>
  <si>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</si>
  <si>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</si>
  <si>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</si>
  <si>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</si>
  <si>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</si>
  <si>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</si>
  <si>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</si>
  <si>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</si>
  <si>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</si>
  <si>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</si>
  <si>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</si>
  <si>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</si>
  <si>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</si>
  <si>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</si>
  <si>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</si>
  <si>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</si>
  <si>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</si>
  <si>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</si>
  <si>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</si>
  <si>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</si>
  <si>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</si>
  <si>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</si>
  <si>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</si>
  <si>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</si>
  <si>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</si>
  <si>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</si>
  <si>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</si>
  <si>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</si>
  <si>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</si>
  <si>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</si>
  <si>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</si>
  <si>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</si>
  <si>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</si>
  <si>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</si>
  <si>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</si>
  <si>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</si>
  <si>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</si>
  <si>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</si>
  <si>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</si>
  <si>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</si>
  <si>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</si>
  <si>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</si>
  <si>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</si>
  <si>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</si>
  <si>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</si>
  <si>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</si>
  <si>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</si>
  <si>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</si>
  <si>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</si>
  <si>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</si>
  <si>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</si>
  <si>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</si>
  <si>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</si>
  <si>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</si>
  <si>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</si>
  <si>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</si>
  <si>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</si>
  <si>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</si>
  <si>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</si>
  <si>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</si>
  <si>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</si>
  <si>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</si>
  <si>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</si>
  <si>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</si>
  <si>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</si>
  <si>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</si>
  <si>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</si>
  <si>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</si>
  <si>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</si>
  <si>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</si>
  <si>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</si>
  <si>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</si>
  <si>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</si>
  <si>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</si>
  <si>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</si>
  <si>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</si>
  <si>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</si>
  <si>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</si>
  <si>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</si>
  <si>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</si>
  <si>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</si>
  <si>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</si>
  <si>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</si>
  <si>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</si>
  <si>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</si>
  <si>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</si>
  <si>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</si>
  <si>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</si>
  <si>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</si>
  <si>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</si>
  <si>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</si>
  <si>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</si>
  <si>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</si>
  <si>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</si>
  <si>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</si>
  <si>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</si>
  <si>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</si>
  <si>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</si>
  <si>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</si>
  <si>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</si>
  <si>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</si>
  <si>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</si>
  <si>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</si>
  <si>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</si>
  <si>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</si>
  <si>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</si>
  <si>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</si>
  <si>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</si>
  <si>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</si>
  <si>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</si>
  <si>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</si>
  <si>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</si>
  <si>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</si>
  <si>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</si>
  <si>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</si>
  <si>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</si>
  <si>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</si>
  <si>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</si>
  <si>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</si>
  <si>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</si>
  <si>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</si>
  <si>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</si>
  <si>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</si>
  <si>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</si>
  <si>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</si>
  <si>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</si>
  <si>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</si>
  <si>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</si>
  <si>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</si>
  <si>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</si>
  <si>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</si>
  <si>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</si>
  <si>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</si>
  <si>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</si>
  <si>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</si>
  <si>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</si>
  <si>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</si>
  <si>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</si>
  <si>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</si>
  <si>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</si>
  <si>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</si>
  <si>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</si>
  <si>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</si>
  <si>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</si>
  <si>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</si>
  <si>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</si>
  <si>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</si>
  <si>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</si>
  <si>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</si>
  <si>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</si>
  <si>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</si>
  <si>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</si>
  <si>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</si>
  <si>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</si>
  <si>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</si>
  <si>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</si>
  <si>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</si>
  <si>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</si>
  <si>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</si>
  <si>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</si>
  <si>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</si>
  <si>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</si>
  <si>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</si>
  <si>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</si>
  <si>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</si>
  <si>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</si>
  <si>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</si>
  <si>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</si>
  <si>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</si>
  <si>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</si>
  <si>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</si>
  <si>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</si>
  <si>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</si>
  <si>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</si>
  <si>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</si>
  <si>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</si>
  <si>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</si>
  <si>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</si>
  <si>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</si>
  <si>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</si>
  <si>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</si>
  <si>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</si>
  <si>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</si>
  <si>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</si>
  <si>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</si>
  <si>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</si>
  <si>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</si>
  <si>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</si>
  <si>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</si>
  <si>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</si>
  <si>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</si>
  <si>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</si>
  <si>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</si>
  <si>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</si>
  <si>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</si>
  <si>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</si>
  <si>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</si>
  <si>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</si>
  <si>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</si>
  <si>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</si>
  <si>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</si>
  <si>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</si>
  <si>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</si>
  <si>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</si>
  <si>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</si>
  <si>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</si>
  <si>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</si>
  <si>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</si>
  <si>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</si>
  <si>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</si>
  <si>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</si>
  <si>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</si>
  <si>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</si>
  <si>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</si>
  <si>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</si>
  <si>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</si>
  <si>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</si>
  <si>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</si>
  <si>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</si>
  <si>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</si>
  <si>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</si>
  <si>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</si>
  <si>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</si>
  <si>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</si>
  <si>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</si>
  <si>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</si>
  <si>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</si>
  <si>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</si>
  <si>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</si>
  <si>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</si>
  <si>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</si>
  <si>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</si>
  <si>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</si>
  <si>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</si>
  <si>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</si>
  <si>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</si>
  <si>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</si>
  <si>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</si>
  <si>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</si>
  <si>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</si>
  <si>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</si>
  <si>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</si>
  <si>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</si>
  <si>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</si>
  <si>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</si>
  <si>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</si>
  <si>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</si>
  <si>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</si>
  <si>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</si>
  <si>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</si>
  <si>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</si>
  <si>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</si>
  <si>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</si>
  <si>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</si>
  <si>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</si>
  <si>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</si>
  <si>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</si>
  <si>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</si>
  <si>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</si>
  <si>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</si>
  <si>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</si>
  <si>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</si>
  <si>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</si>
  <si>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</si>
  <si>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</si>
  <si>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</si>
  <si>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</si>
  <si>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</si>
  <si>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</si>
  <si>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</si>
  <si>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</si>
  <si>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</si>
  <si>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</si>
  <si>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</si>
  <si>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</si>
  <si>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</si>
  <si>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</si>
  <si>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</si>
  <si>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</si>
  <si>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</si>
  <si>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</si>
  <si>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</si>
  <si>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</si>
  <si>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</si>
  <si>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</si>
  <si>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</si>
  <si>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</si>
  <si>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</si>
  <si>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</si>
  <si>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</si>
  <si>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</si>
  <si>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</si>
  <si>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</si>
  <si>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</si>
  <si>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</si>
  <si>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</si>
  <si>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</si>
  <si>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</si>
  <si>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</si>
  <si>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</si>
  <si>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</si>
  <si>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</si>
  <si>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</si>
  <si>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</si>
  <si>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</si>
  <si>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</si>
  <si>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</si>
  <si>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</si>
  <si>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</si>
  <si>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</si>
  <si>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</si>
  <si>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</si>
  <si>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</si>
  <si>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</si>
  <si>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</si>
  <si>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</si>
  <si>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</si>
  <si>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</si>
  <si>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</si>
  <si>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</si>
  <si>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</si>
  <si>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</si>
  <si>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</si>
  <si>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</si>
  <si>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</si>
  <si>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</si>
  <si>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</si>
  <si>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</si>
  <si>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</si>
  <si>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</si>
  <si>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</si>
  <si>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</si>
  <si>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</si>
  <si>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</si>
  <si>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</si>
  <si>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</si>
  <si>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</si>
  <si>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</si>
  <si>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</si>
  <si>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</si>
  <si>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</si>
  <si>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</si>
  <si>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</si>
  <si>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</si>
  <si>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</si>
  <si>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</si>
  <si>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</si>
  <si>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</si>
  <si>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</si>
  <si>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</si>
  <si>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</si>
  <si>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</si>
  <si>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</si>
  <si>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</si>
  <si>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</si>
  <si>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</si>
  <si>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</si>
  <si>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</si>
  <si>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</si>
  <si>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</si>
  <si>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</si>
  <si>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</si>
  <si>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</si>
  <si>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</si>
  <si>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</si>
  <si>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</si>
  <si>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</si>
  <si>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</si>
  <si>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</si>
  <si>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</si>
  <si>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</si>
  <si>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</si>
  <si>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</si>
  <si>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</si>
  <si>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</si>
  <si>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</si>
  <si>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</si>
  <si>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</si>
  <si>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</si>
  <si>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</si>
  <si>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</si>
  <si>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</si>
  <si>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</si>
  <si>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</si>
  <si>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</si>
  <si>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</si>
  <si>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</si>
  <si>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</si>
  <si>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</si>
  <si>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</si>
  <si>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</si>
  <si>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</si>
  <si>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</si>
  <si>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</si>
  <si>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</si>
  <si>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</si>
  <si>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</si>
  <si>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</si>
  <si>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</si>
  <si>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</si>
  <si>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</si>
  <si>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</si>
  <si>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</si>
  <si>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</si>
  <si>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</si>
  <si>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</si>
  <si>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</si>
  <si>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</si>
  <si>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</si>
  <si>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</si>
  <si>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</si>
  <si>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</si>
  <si>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</si>
  <si>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</si>
  <si>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</si>
  <si>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</si>
  <si>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</si>
  <si>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</si>
  <si>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</si>
  <si>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</si>
  <si>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</si>
  <si>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</si>
  <si>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</si>
  <si>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</si>
  <si>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</si>
  <si>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</si>
  <si>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</si>
  <si>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</si>
  <si>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</si>
  <si>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</si>
  <si>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</si>
  <si>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</si>
  <si>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</si>
  <si>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</si>
  <si>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</si>
  <si>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</si>
  <si>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</si>
  <si>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</si>
  <si>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</si>
  <si>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</si>
  <si>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</si>
  <si>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</si>
  <si>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</si>
  <si>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</si>
  <si>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</si>
  <si>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</si>
  <si>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</si>
  <si>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</si>
  <si>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</si>
  <si>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</si>
  <si>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</si>
  <si>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</si>
  <si>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</si>
  <si>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</si>
  <si>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</si>
  <si>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</si>
  <si>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</si>
  <si>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</si>
  <si>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</si>
  <si>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</si>
  <si>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</si>
  <si>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</si>
  <si>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</si>
  <si>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</si>
  <si>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</si>
  <si>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</si>
  <si>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</si>
  <si>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</si>
  <si>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</si>
  <si>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</si>
  <si>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</si>
  <si>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</si>
  <si>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</si>
  <si>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</si>
  <si>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</si>
  <si>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</si>
  <si>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</si>
  <si>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</si>
  <si>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</si>
  <si>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</si>
  <si>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</si>
  <si>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</si>
  <si>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</si>
  <si>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</si>
  <si>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</si>
  <si>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</si>
  <si>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</si>
  <si>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</si>
  <si>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</si>
  <si>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</si>
  <si>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</si>
  <si>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</si>
  <si>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</si>
  <si>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</si>
  <si>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</si>
  <si>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</si>
  <si>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</si>
  <si>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</si>
  <si>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</si>
  <si>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</si>
  <si>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</si>
  <si>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</si>
  <si>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</si>
  <si>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</si>
  <si>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</si>
  <si>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</si>
  <si>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</si>
  <si>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</si>
  <si>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</si>
  <si>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</si>
  <si>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</si>
  <si>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</si>
  <si>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</si>
  <si>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</si>
  <si>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</si>
  <si>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</si>
  <si>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</si>
  <si>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</si>
  <si>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</si>
  <si>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</si>
  <si>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</si>
  <si>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</si>
  <si>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</si>
  <si>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</si>
  <si>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</si>
  <si>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</si>
  <si>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</si>
  <si>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</si>
  <si>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</si>
  <si>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</si>
  <si>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</si>
  <si>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</si>
  <si>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</si>
  <si>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</si>
  <si>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</si>
  <si>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</si>
  <si>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</si>
  <si>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</si>
  <si>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</si>
  <si>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</si>
  <si>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</si>
  <si>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</si>
  <si>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</si>
  <si>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</si>
  <si>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</si>
  <si>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</si>
  <si>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</si>
  <si>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</si>
  <si>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</si>
  <si>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</si>
  <si>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</si>
  <si>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</si>
  <si>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</si>
  <si>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</si>
  <si>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</si>
  <si>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</si>
  <si>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</si>
  <si>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</si>
  <si>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</si>
  <si>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</si>
  <si>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</si>
  <si>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</si>
  <si>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</si>
  <si>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</si>
  <si>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</si>
  <si>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</si>
  <si>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</si>
  <si>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</si>
  <si>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</si>
  <si>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</si>
  <si>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</si>
  <si>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</si>
  <si>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</si>
  <si>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</si>
  <si>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</si>
  <si>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</si>
  <si>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</si>
  <si>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</si>
  <si>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</si>
  <si>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</si>
  <si>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</si>
  <si>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</si>
  <si>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</si>
  <si>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</si>
  <si>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</si>
  <si>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</si>
  <si>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</si>
  <si>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</si>
  <si>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</si>
  <si>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</si>
  <si>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</si>
  <si>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</si>
  <si>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</si>
  <si>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</si>
  <si>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</si>
  <si>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</si>
  <si>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</si>
  <si>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</si>
  <si>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</si>
  <si>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</si>
  <si>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</si>
  <si>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</si>
  <si>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</si>
  <si>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</si>
  <si>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</si>
  <si>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</si>
  <si>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</si>
  <si>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</si>
  <si>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</si>
  <si>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</si>
  <si>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</si>
  <si>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</si>
  <si>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</si>
  <si>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</si>
  <si>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</si>
  <si>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</si>
  <si>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</si>
  <si>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</si>
  <si>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</si>
  <si>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</si>
  <si>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</si>
  <si>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</si>
  <si>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</si>
  <si>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</si>
  <si>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</si>
  <si>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</si>
  <si>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</si>
  <si>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</si>
  <si>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</si>
  <si>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</si>
  <si>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</si>
  <si>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</si>
  <si>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</si>
  <si>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</si>
  <si>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</si>
  <si>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</si>
  <si>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</si>
  <si>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</si>
  <si>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</si>
  <si>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</si>
  <si>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</si>
  <si>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</si>
  <si>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</si>
  <si>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</si>
  <si>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</si>
  <si>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</si>
  <si>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</si>
  <si>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</si>
  <si>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</si>
  <si>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</si>
  <si>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</si>
  <si>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</si>
  <si>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</si>
  <si>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</si>
  <si>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</si>
  <si>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</si>
  <si>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</si>
  <si>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</si>
  <si>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</si>
  <si>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</si>
  <si>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</si>
  <si>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</si>
  <si>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</si>
  <si>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</si>
  <si>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</si>
  <si>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</si>
  <si>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</si>
  <si>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</si>
  <si>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</si>
  <si>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</si>
  <si>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</si>
  <si>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</si>
  <si>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</si>
  <si>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</si>
  <si>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</si>
  <si>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</si>
  <si>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</si>
  <si>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</si>
  <si>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</si>
  <si>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</si>
  <si>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</si>
  <si>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</si>
  <si>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</si>
  <si>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</si>
  <si>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</si>
  <si>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</si>
  <si>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</si>
  <si>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</si>
  <si>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</si>
  <si>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</si>
  <si>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</si>
  <si>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</si>
  <si>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</si>
  <si>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</si>
  <si>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</si>
  <si>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</si>
  <si>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</si>
  <si>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</si>
  <si>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</si>
  <si>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</si>
  <si>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</si>
  <si>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</si>
  <si>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</si>
  <si>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</si>
  <si>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</si>
  <si>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</si>
  <si>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</si>
  <si>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</si>
  <si>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</si>
  <si>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</si>
  <si>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</si>
  <si>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</si>
  <si>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</si>
  <si>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</si>
  <si>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</si>
  <si>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</si>
  <si>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</si>
  <si>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</si>
  <si>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</si>
  <si>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</si>
  <si>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</si>
  <si>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</si>
  <si>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</si>
  <si>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</si>
  <si>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</si>
  <si>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</si>
  <si>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</si>
  <si>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</si>
  <si>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</si>
  <si>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</si>
  <si>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</si>
  <si>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</si>
  <si>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</si>
  <si>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</si>
  <si>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</si>
  <si>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</si>
  <si>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</si>
  <si>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</si>
  <si>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</si>
  <si>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</si>
  <si>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</si>
  <si>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</si>
  <si>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</si>
  <si>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</si>
  <si>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</si>
  <si>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</si>
  <si>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</si>
  <si>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</si>
  <si>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</si>
  <si>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</si>
  <si>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</si>
  <si>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</si>
  <si>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</si>
  <si>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</si>
  <si>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</si>
  <si>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</si>
  <si>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</si>
  <si>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</si>
  <si>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</si>
  <si>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</si>
  <si>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</si>
  <si>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</si>
  <si>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</si>
  <si>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</si>
  <si>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</si>
  <si>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</si>
  <si>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</si>
  <si>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</si>
  <si>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</si>
  <si>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</si>
  <si>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</si>
  <si>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</si>
  <si>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</si>
  <si>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</si>
  <si>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</si>
  <si>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</si>
  <si>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</si>
  <si>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</si>
  <si>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</si>
  <si>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</si>
  <si>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</si>
  <si>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</si>
  <si>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</si>
  <si>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</si>
  <si>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</si>
  <si>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</si>
  <si>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</si>
  <si>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</si>
  <si>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</si>
  <si>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</si>
  <si>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</si>
  <si>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</si>
  <si>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</si>
  <si>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</si>
  <si>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</si>
  <si>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</si>
  <si>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</si>
  <si>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</si>
  <si>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</si>
  <si>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</si>
  <si>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</si>
  <si>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</si>
  <si>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</si>
  <si>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</si>
  <si>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</si>
  <si>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</si>
  <si>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</si>
  <si>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</si>
  <si>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</si>
  <si>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</si>
  <si>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</si>
  <si>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</si>
  <si>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</si>
  <si>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</si>
  <si>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</si>
  <si>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</si>
  <si>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</si>
  <si>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</si>
  <si>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</si>
  <si>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</si>
  <si>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</si>
  <si>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</si>
  <si>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</si>
  <si>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</si>
  <si>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</si>
  <si>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</si>
  <si>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</si>
  <si>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</si>
  <si>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</si>
  <si>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</si>
  <si>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</si>
  <si>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</si>
  <si>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</si>
  <si>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</si>
  <si>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</si>
  <si>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</si>
  <si>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</si>
  <si>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</si>
  <si>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</si>
  <si>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</si>
  <si>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</si>
  <si>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</si>
  <si>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</si>
  <si>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</si>
  <si>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</si>
  <si>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</si>
  <si>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</si>
  <si>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</si>
  <si>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</si>
  <si>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</si>
  <si>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</si>
  <si>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</si>
  <si>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</si>
  <si>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</si>
  <si>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</si>
  <si>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</si>
  <si>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</si>
  <si>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</si>
  <si>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</si>
  <si>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</si>
  <si>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</si>
  <si>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</si>
  <si>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</si>
  <si>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</si>
  <si>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</si>
  <si>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</si>
  <si>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</si>
  <si>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</si>
  <si>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</si>
  <si>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</si>
  <si>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</si>
  <si>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</si>
  <si>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</si>
  <si>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</si>
  <si>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</si>
  <si>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</si>
  <si>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</si>
  <si>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</si>
  <si>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</si>
  <si>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</si>
  <si>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</si>
  <si>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</si>
  <si>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</si>
  <si>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</si>
  <si>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</si>
  <si>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</si>
  <si>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</si>
  <si>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</si>
  <si>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</si>
  <si>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</si>
  <si>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</si>
  <si>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</si>
  <si>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</si>
  <si>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</si>
  <si>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</si>
  <si>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</si>
  <si>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</si>
  <si>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</si>
  <si>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</si>
  <si>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</si>
  <si>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</si>
  <si>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</si>
  <si>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</si>
  <si>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</si>
  <si>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</si>
  <si>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</si>
  <si>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</si>
  <si>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</si>
  <si>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</si>
  <si>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</si>
  <si>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</si>
  <si>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</si>
  <si>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</si>
  <si>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</si>
  <si>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</si>
  <si>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</si>
  <si>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</si>
  <si>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</si>
  <si>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</si>
  <si>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</si>
  <si>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</si>
  <si>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</si>
  <si>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</si>
  <si>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</si>
  <si>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</si>
  <si>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</si>
  <si>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</si>
  <si>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</si>
  <si>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</si>
  <si>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</si>
  <si>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</si>
  <si>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</si>
  <si>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</si>
  <si>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</si>
  <si>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</si>
  <si>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</si>
  <si>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</si>
  <si>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</si>
  <si>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</si>
  <si>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</si>
  <si>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</si>
  <si>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</si>
  <si>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</si>
  <si>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</si>
  <si>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</si>
  <si>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</si>
  <si>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</si>
  <si>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</si>
  <si>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</si>
  <si>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</si>
  <si>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</si>
  <si>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</si>
  <si>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</si>
  <si>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</si>
  <si>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</si>
  <si>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</si>
  <si>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</si>
  <si>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</si>
  <si>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</si>
  <si>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</si>
  <si>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</si>
  <si>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</si>
  <si>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</si>
  <si>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</si>
  <si>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</si>
  <si>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</si>
  <si>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</si>
  <si>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</si>
  <si>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</si>
  <si>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</si>
  <si>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</si>
  <si>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</si>
  <si>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</si>
  <si>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</si>
  <si>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</si>
  <si>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</si>
  <si>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</si>
  <si>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</si>
  <si>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</si>
  <si>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</si>
  <si>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</si>
  <si>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</si>
  <si>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</si>
  <si>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</si>
  <si>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</si>
  <si>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</si>
  <si>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</si>
  <si>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</si>
  <si>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</si>
  <si>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</si>
  <si>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</si>
  <si>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</si>
  <si>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</si>
  <si>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</si>
  <si>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</si>
  <si>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</si>
  <si>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</si>
  <si>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</si>
  <si>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</si>
  <si>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</si>
  <si>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</si>
  <si>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</si>
  <si>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</si>
  <si>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</si>
  <si>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</si>
  <si>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</si>
  <si>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</si>
  <si>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</si>
  <si>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</si>
  <si>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</si>
  <si>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</si>
  <si>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</si>
  <si>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</si>
  <si>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</si>
  <si>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</si>
  <si>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</si>
  <si>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</si>
  <si>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</si>
  <si>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</si>
  <si>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</si>
  <si>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</si>
  <si>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</si>
  <si>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</si>
  <si>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</si>
  <si>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</si>
  <si>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</si>
  <si>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</si>
  <si>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</si>
  <si>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</si>
  <si>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</si>
  <si>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</si>
  <si>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</si>
  <si>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</si>
  <si>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</si>
  <si>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</si>
  <si>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</si>
  <si>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</si>
  <si>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</si>
  <si>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</si>
  <si>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</si>
  <si>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</si>
  <si>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</si>
  <si>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</si>
  <si>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</si>
  <si>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</si>
  <si>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</si>
  <si>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</si>
  <si>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</si>
  <si>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</si>
  <si>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</si>
  <si>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</si>
  <si>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</si>
  <si>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</si>
  <si>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</si>
  <si>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</si>
  <si>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</si>
  <si>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</si>
  <si>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</si>
  <si>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</si>
  <si>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</si>
  <si>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</si>
  <si>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</si>
  <si>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</si>
  <si>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</si>
  <si>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</si>
  <si>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</si>
  <si>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</si>
  <si>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</si>
  <si>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</si>
  <si>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</si>
  <si>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</si>
  <si>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</si>
  <si>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</si>
  <si>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</si>
  <si>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</si>
  <si>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</si>
  <si>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</si>
  <si>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</si>
  <si>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</si>
  <si>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</si>
  <si>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</si>
  <si>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</si>
  <si>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</si>
  <si>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</si>
  <si>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</si>
  <si>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</si>
  <si>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</si>
  <si>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</si>
  <si>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</si>
  <si>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</si>
  <si>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</si>
  <si>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</si>
  <si>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</si>
  <si>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</si>
  <si>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</si>
  <si>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</si>
  <si>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</si>
  <si>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</si>
  <si>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</si>
  <si>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</si>
  <si>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</si>
  <si>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</si>
  <si>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</si>
  <si>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</si>
  <si>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</si>
  <si>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</si>
  <si>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</si>
  <si>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</si>
  <si>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</si>
  <si>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</si>
  <si>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</si>
  <si>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</si>
  <si>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</si>
  <si>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</si>
  <si>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</si>
  <si>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</si>
  <si>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</si>
  <si>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</si>
  <si>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</si>
  <si>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</si>
  <si>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</si>
  <si>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</si>
  <si>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</si>
  <si>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</si>
  <si>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</si>
  <si>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</si>
  <si>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</si>
  <si>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</si>
  <si>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</si>
  <si>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</si>
  <si>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</si>
  <si>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</si>
  <si>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</si>
  <si>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</si>
  <si>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</si>
  <si>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</si>
  <si>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</si>
  <si>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</si>
  <si>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</si>
  <si>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</si>
  <si>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</si>
  <si>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</si>
  <si>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</si>
  <si>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</si>
  <si>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</si>
  <si>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</si>
  <si>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</si>
  <si>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</si>
  <si>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</si>
  <si>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</si>
  <si>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</si>
  <si>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</si>
  <si>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</si>
  <si>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</si>
  <si>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</si>
  <si>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</si>
  <si>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</si>
  <si>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</si>
  <si>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</si>
  <si>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</si>
  <si>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</si>
  <si>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</si>
  <si>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</si>
  <si>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</si>
  <si>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</si>
  <si>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</si>
  <si>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</si>
  <si>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</si>
  <si>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</si>
  <si>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</si>
  <si>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</si>
  <si>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</si>
  <si>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</si>
  <si>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</si>
  <si>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</si>
  <si>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</si>
  <si>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</si>
  <si>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</si>
  <si>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</si>
  <si>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</si>
  <si>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</si>
  <si>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</si>
  <si>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</si>
  <si>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</si>
  <si>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</si>
  <si>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</si>
  <si>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</si>
  <si>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</si>
  <si>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</si>
  <si>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</si>
  <si>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</si>
  <si>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</si>
  <si>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</si>
  <si>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</si>
  <si>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</si>
  <si>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</si>
  <si>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</si>
  <si>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</si>
  <si>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</si>
  <si>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</si>
  <si>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</si>
  <si>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</si>
  <si>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</si>
  <si>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</si>
  <si>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</si>
  <si>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</si>
  <si>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</si>
  <si>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</si>
  <si>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</si>
  <si>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</si>
  <si>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</si>
  <si>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</si>
  <si>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</si>
  <si>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</si>
  <si>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</si>
  <si>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</si>
  <si>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</si>
  <si>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</si>
  <si>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</si>
  <si>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</si>
  <si>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</si>
  <si>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</si>
  <si>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</si>
  <si>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</si>
  <si>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</si>
  <si>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</si>
  <si>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</si>
  <si>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</si>
  <si>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</si>
  <si>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</si>
  <si>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</si>
  <si>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</si>
  <si>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</si>
  <si>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</si>
  <si>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</si>
  <si>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</si>
  <si>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</si>
  <si>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</si>
  <si>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</si>
  <si>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</si>
  <si>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</si>
  <si>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</si>
  <si>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</si>
  <si>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</si>
  <si>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</si>
  <si>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</si>
  <si>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</si>
  <si>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</si>
  <si>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</si>
  <si>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</si>
  <si>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</si>
  <si>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</si>
  <si>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</si>
  <si>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</si>
  <si>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</si>
  <si>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</si>
  <si>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</si>
  <si>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</si>
  <si>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</si>
  <si>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</si>
  <si>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</si>
  <si>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</si>
  <si>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</si>
  <si>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</si>
  <si>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</si>
  <si>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</si>
  <si>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</si>
  <si>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</si>
  <si>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</si>
  <si>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</si>
  <si>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</si>
  <si>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</si>
  <si>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</si>
  <si>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</si>
  <si>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</si>
  <si>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</si>
  <si>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</si>
  <si>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</si>
  <si>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</si>
  <si>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</si>
  <si>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</si>
  <si>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</si>
  <si>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</si>
  <si>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</si>
  <si>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</si>
  <si>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</si>
  <si>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</si>
  <si>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</si>
  <si>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</si>
  <si>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</si>
  <si>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</si>
  <si>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</si>
  <si>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</si>
  <si>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</si>
  <si>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</si>
  <si>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</si>
  <si>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</si>
  <si>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</si>
  <si>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</si>
  <si>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</si>
  <si>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</si>
  <si>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</si>
  <si>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</si>
  <si>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</si>
  <si>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</si>
  <si>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</si>
  <si>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</si>
  <si>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</si>
  <si>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</si>
  <si>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</si>
  <si>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</si>
  <si>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</si>
  <si>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</si>
  <si>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</si>
  <si>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</si>
  <si>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</si>
  <si>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</si>
  <si>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</si>
  <si>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</si>
  <si>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</si>
  <si>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</si>
  <si>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</si>
  <si>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</si>
  <si>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</si>
  <si>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</si>
  <si>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</si>
  <si>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</si>
  <si>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</si>
  <si>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</si>
  <si>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</si>
  <si>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</si>
  <si>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</si>
  <si>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</si>
  <si>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</si>
  <si>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</si>
  <si>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</si>
  <si>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</si>
  <si>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</si>
  <si>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</si>
  <si>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</si>
  <si>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</si>
  <si>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</si>
  <si>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</si>
  <si>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</si>
  <si>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</si>
  <si>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</si>
  <si>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</si>
  <si>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</si>
  <si>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</si>
  <si>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</si>
  <si>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</si>
  <si>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</si>
  <si>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</si>
  <si>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</si>
  <si>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</si>
  <si>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</si>
  <si>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</si>
  <si>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</si>
  <si>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</si>
  <si>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</si>
  <si>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</si>
  <si>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</si>
  <si>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</si>
  <si>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</si>
  <si>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</si>
  <si>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</si>
  <si>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</si>
  <si>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</si>
  <si>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</si>
  <si>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</si>
  <si>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</si>
  <si>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</si>
  <si>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</si>
  <si>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</si>
  <si>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</si>
  <si>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</si>
  <si>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</si>
  <si>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</si>
  <si>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</si>
  <si>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</si>
  <si>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</si>
  <si>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</si>
  <si>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</si>
  <si>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</si>
  <si>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</si>
  <si>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</si>
  <si>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</si>
  <si>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</si>
  <si>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</si>
  <si>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</si>
  <si>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</si>
  <si>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</si>
  <si>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</si>
  <si>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</si>
  <si>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</si>
  <si>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</si>
  <si>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</si>
  <si>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</si>
  <si>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</si>
  <si>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</si>
  <si>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</si>
  <si>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</si>
  <si>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</si>
  <si>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</si>
  <si>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</si>
  <si>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</si>
  <si>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</si>
  <si>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</si>
  <si>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</si>
  <si>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</si>
  <si>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</si>
  <si>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</si>
  <si>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</si>
  <si>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</si>
  <si>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</si>
  <si>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</si>
  <si>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</si>
  <si>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</si>
  <si>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</si>
  <si>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</si>
  <si>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</si>
  <si>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</si>
  <si>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</si>
  <si>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</si>
  <si>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</si>
  <si>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</si>
  <si>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</si>
  <si>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</si>
  <si>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</si>
  <si>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</si>
  <si>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</si>
  <si>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</si>
  <si>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</si>
  <si>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</si>
  <si>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</si>
  <si>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</si>
  <si>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</si>
  <si>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</si>
  <si>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</si>
  <si>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</si>
  <si>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</si>
  <si>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</si>
  <si>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</si>
  <si>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</si>
  <si>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</si>
  <si>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</si>
  <si>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</si>
  <si>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</si>
  <si>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</si>
  <si>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</si>
  <si>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</si>
  <si>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</si>
  <si>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</si>
  <si>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</si>
  <si>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</si>
  <si>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</si>
  <si>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</si>
  <si>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</si>
  <si>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</si>
  <si>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</si>
  <si>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</si>
  <si>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</si>
  <si>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</si>
  <si>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</si>
  <si>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</si>
  <si>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</si>
  <si>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</si>
  <si>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</si>
  <si>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</si>
  <si>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</si>
  <si>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</si>
  <si>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</si>
  <si>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</si>
  <si>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</si>
  <si>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</si>
  <si>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</si>
  <si>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</si>
  <si>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</si>
  <si>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</si>
  <si>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</si>
  <si>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</si>
  <si>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</si>
  <si>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</si>
  <si>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</si>
  <si>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</si>
  <si>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</si>
  <si>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</si>
  <si>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</si>
  <si>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</si>
  <si>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</si>
  <si>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</si>
  <si>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</si>
  <si>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</si>
  <si>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</si>
  <si>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</si>
  <si>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</si>
  <si>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</si>
  <si>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</si>
  <si>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</si>
  <si>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</si>
  <si>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</si>
  <si>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</si>
  <si>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</si>
  <si>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</si>
  <si>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</si>
  <si>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</si>
  <si>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</si>
  <si>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</si>
  <si>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</si>
  <si>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</si>
  <si>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</si>
  <si>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</si>
  <si>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</si>
  <si>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</si>
  <si>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</si>
  <si>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</si>
  <si>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</si>
  <si>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</si>
  <si>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</si>
  <si>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</si>
  <si>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</si>
  <si>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</si>
  <si>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</si>
  <si>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</si>
  <si>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</si>
  <si>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</si>
  <si>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</si>
  <si>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</si>
  <si>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</si>
  <si>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</si>
  <si>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</si>
  <si>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</si>
  <si>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</si>
  <si>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</si>
  <si>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</si>
  <si>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</si>
  <si>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</si>
  <si>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</si>
  <si>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</si>
  <si>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</si>
  <si>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</si>
  <si>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</si>
  <si>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</si>
  <si>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</si>
  <si>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</si>
  <si>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</si>
  <si>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</si>
  <si>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</si>
  <si>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</si>
  <si>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</si>
  <si>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</si>
  <si>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</si>
  <si>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</si>
  <si>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</si>
  <si>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</si>
  <si>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</si>
  <si>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</si>
  <si>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</si>
  <si>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</si>
  <si>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</si>
  <si>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</si>
  <si>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</si>
  <si>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</si>
  <si>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</si>
  <si>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</si>
  <si>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</si>
  <si>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</si>
  <si>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</si>
  <si>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</si>
  <si>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</si>
  <si>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</si>
  <si>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</si>
  <si>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</si>
  <si>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</si>
  <si>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</si>
  <si>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</si>
  <si>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</si>
  <si>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</si>
  <si>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</si>
  <si>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</si>
  <si>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</si>
  <si>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</si>
  <si>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</si>
  <si>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</si>
  <si>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</si>
  <si>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</si>
  <si>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</si>
  <si>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</si>
  <si>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</si>
  <si>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</si>
  <si>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</si>
  <si>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</si>
  <si>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</si>
  <si>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</si>
  <si>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</si>
  <si>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</si>
  <si>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</si>
  <si>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</si>
  <si>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</si>
  <si>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</si>
  <si>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</si>
  <si>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</si>
  <si>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</si>
  <si>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</si>
  <si>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</si>
  <si>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</si>
  <si>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</si>
  <si>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</si>
  <si>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</si>
  <si>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</si>
  <si>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</si>
  <si>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</si>
  <si>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</si>
  <si>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</si>
  <si>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</si>
  <si>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</si>
  <si>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</si>
  <si>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</si>
  <si>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</si>
  <si>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</si>
  <si>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</si>
  <si>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</si>
  <si>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</si>
  <si>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</si>
  <si>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</si>
  <si>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</si>
  <si>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</si>
  <si>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</si>
  <si>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</si>
  <si>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</si>
  <si>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</si>
  <si>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</si>
  <si>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</si>
  <si>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</si>
  <si>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</si>
  <si>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</si>
  <si>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</si>
  <si>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</si>
  <si>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</si>
  <si>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</si>
  <si>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</si>
  <si>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</si>
  <si>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</si>
  <si>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</si>
  <si>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</si>
  <si>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</si>
  <si>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</si>
  <si>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</si>
  <si>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</si>
  <si>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</si>
  <si>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</si>
  <si>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</si>
  <si>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</si>
  <si>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</si>
  <si>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</si>
  <si>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</si>
  <si>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</si>
  <si>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</si>
  <si>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</si>
  <si>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</si>
  <si>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</si>
  <si>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</si>
  <si>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</si>
  <si>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</si>
  <si>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</si>
  <si>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</si>
  <si>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</si>
  <si>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</si>
  <si>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</si>
  <si>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</si>
  <si>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</si>
  <si>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</si>
  <si>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</si>
  <si>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</si>
  <si>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</si>
  <si>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</si>
  <si>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</si>
  <si>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</si>
  <si>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</si>
  <si>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</si>
  <si>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</si>
  <si>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</si>
  <si>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</si>
  <si>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</si>
  <si>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</si>
  <si>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</si>
  <si>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</si>
  <si>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</si>
  <si>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</si>
  <si>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</si>
  <si>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</si>
  <si>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</si>
  <si>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</si>
  <si>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</si>
  <si>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</si>
  <si>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</si>
  <si>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</si>
  <si>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</si>
  <si>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</si>
  <si>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</si>
  <si>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</si>
  <si>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</si>
  <si>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</si>
  <si>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</si>
  <si>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</si>
  <si>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</si>
  <si>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</si>
  <si>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</si>
  <si>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</si>
  <si>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</si>
  <si>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</si>
  <si>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</si>
  <si>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</si>
  <si>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</si>
  <si>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</si>
  <si>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</si>
  <si>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</si>
  <si>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</si>
  <si>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</si>
  <si>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</si>
  <si>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</si>
  <si>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</si>
  <si>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</si>
  <si>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</si>
  <si>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</si>
  <si>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</si>
  <si>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</si>
  <si>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</si>
  <si>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</si>
  <si>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</si>
  <si>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</si>
  <si>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</si>
  <si>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</si>
  <si>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</si>
  <si>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</si>
  <si>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</si>
  <si>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</si>
  <si>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</si>
  <si>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</si>
  <si>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</si>
  <si>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</si>
  <si>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</si>
  <si>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</si>
  <si>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</si>
  <si>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</si>
  <si>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</si>
  <si>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</si>
  <si>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</si>
  <si>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</si>
  <si>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</si>
  <si>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</si>
  <si>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</si>
  <si>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</si>
  <si>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</si>
  <si>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</si>
  <si>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</si>
  <si>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</si>
  <si>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</si>
  <si>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</si>
  <si>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</si>
  <si>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</si>
  <si>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</si>
  <si>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</si>
  <si>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</si>
  <si>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</si>
  <si>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</si>
  <si>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</si>
  <si>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</si>
  <si>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</si>
  <si>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</si>
  <si>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</si>
  <si>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</si>
  <si>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</si>
  <si>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</si>
  <si>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</si>
  <si>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</si>
  <si>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</si>
  <si>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</si>
  <si>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</si>
  <si>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</si>
  <si>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</si>
  <si>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</si>
  <si>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</si>
  <si>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</si>
  <si>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</si>
  <si>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</si>
  <si>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</si>
  <si>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</si>
  <si>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</si>
  <si>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</si>
  <si>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</si>
  <si>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</si>
  <si>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</si>
  <si>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</si>
  <si>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</si>
  <si>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</si>
  <si>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</si>
  <si>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</si>
  <si>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</si>
  <si>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</si>
  <si>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</si>
  <si>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</si>
  <si>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</si>
  <si>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</si>
  <si>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</si>
  <si>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</si>
  <si>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</si>
  <si>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</si>
  <si>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</si>
  <si>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</si>
  <si>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</si>
  <si>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</si>
  <si>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</si>
  <si>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</si>
  <si>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</si>
  <si>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</si>
  <si>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</si>
  <si>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</si>
  <si>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</si>
  <si>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</si>
  <si>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</si>
  <si>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</si>
  <si>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</si>
  <si>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</si>
  <si>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</si>
  <si>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</si>
  <si>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</si>
  <si>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</si>
  <si>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</si>
  <si>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</si>
  <si>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</si>
  <si>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</si>
  <si>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</si>
  <si>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</si>
  <si>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</si>
  <si>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</si>
  <si>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</si>
  <si>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</si>
  <si>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</si>
  <si>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</si>
  <si>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</si>
  <si>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</si>
  <si>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</si>
  <si>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</si>
  <si>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</si>
  <si>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</si>
  <si>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</si>
  <si>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</si>
  <si>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</si>
  <si>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</si>
  <si>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</si>
  <si>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</si>
  <si>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</si>
  <si>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</si>
  <si>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</si>
  <si>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</si>
  <si>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</si>
  <si>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</si>
  <si>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</si>
  <si>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</si>
  <si>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</si>
  <si>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</si>
  <si>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</si>
  <si>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</si>
  <si>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</si>
  <si>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</si>
  <si>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</si>
  <si>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</si>
  <si>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</si>
  <si>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</si>
  <si>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</si>
  <si>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</si>
  <si>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</si>
  <si>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</si>
  <si>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</si>
  <si>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</si>
  <si>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</si>
  <si>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</si>
  <si>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</si>
  <si>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</si>
  <si>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</si>
  <si>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</si>
  <si>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</si>
  <si>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</si>
  <si>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</si>
  <si>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</si>
  <si>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</si>
  <si>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</si>
  <si>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</si>
  <si>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</si>
  <si>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</si>
  <si>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</si>
  <si>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</si>
  <si>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</si>
  <si>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</si>
  <si>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</si>
  <si>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</si>
  <si>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</si>
  <si>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</si>
  <si>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</si>
  <si>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</si>
  <si>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</si>
  <si>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</si>
  <si>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</si>
  <si>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</si>
  <si>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</si>
  <si>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</si>
  <si>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</si>
  <si>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</si>
  <si>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</si>
  <si>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</si>
  <si>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</si>
  <si>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</si>
  <si>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</si>
  <si>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</si>
  <si>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</si>
  <si>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</si>
  <si>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</si>
  <si>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</si>
  <si>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</si>
  <si>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</si>
  <si>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</si>
  <si>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</si>
  <si>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</si>
  <si>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</si>
  <si>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</si>
  <si>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</si>
  <si>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</si>
  <si>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</si>
  <si>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</si>
  <si>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</si>
  <si>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</si>
  <si>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</si>
  <si>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</si>
  <si>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</si>
  <si>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</si>
  <si>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</si>
  <si>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</si>
  <si>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</si>
  <si>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</si>
  <si>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</si>
  <si>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</si>
  <si>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</si>
  <si>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</si>
  <si>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</si>
  <si>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</si>
  <si>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</si>
  <si>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</si>
  <si>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</si>
  <si>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</si>
  <si>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</si>
  <si>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</si>
  <si>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</si>
  <si>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</si>
  <si>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</si>
  <si>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</si>
  <si>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</si>
  <si>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</si>
  <si>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</si>
  <si>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</si>
  <si>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</si>
  <si>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</si>
  <si>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</si>
  <si>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</si>
  <si>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</si>
  <si>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</si>
  <si>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</si>
  <si>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</si>
  <si>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</si>
  <si>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</si>
  <si>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</si>
  <si>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</si>
  <si>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</si>
  <si>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</si>
  <si>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</si>
  <si>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</si>
  <si>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</si>
  <si>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</si>
  <si>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</si>
  <si>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</si>
  <si>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</si>
  <si>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</si>
  <si>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</si>
  <si>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</si>
  <si>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</si>
  <si>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</si>
  <si>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</si>
  <si>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</si>
  <si>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</si>
  <si>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</si>
  <si>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</si>
  <si>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</si>
  <si>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</si>
  <si>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</si>
  <si>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</si>
  <si>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</si>
  <si>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</si>
  <si>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</si>
  <si>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</si>
  <si>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</si>
  <si>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</si>
  <si>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</si>
  <si>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</si>
  <si>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</si>
  <si>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</si>
  <si>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</si>
  <si>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</si>
  <si>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</si>
  <si>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</si>
  <si>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</si>
  <si>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</si>
  <si>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</si>
  <si>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</si>
  <si>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</si>
  <si>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</si>
  <si>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</si>
  <si>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</si>
  <si>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</si>
  <si>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</si>
  <si>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</si>
  <si>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</si>
  <si>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</si>
  <si>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</si>
  <si>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</si>
  <si>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</si>
  <si>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</si>
  <si>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</si>
  <si>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</si>
  <si>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</si>
  <si>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</si>
  <si>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</si>
  <si>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</si>
  <si>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</si>
  <si>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</si>
  <si>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</si>
  <si>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</si>
  <si>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</si>
  <si>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</si>
  <si>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</si>
  <si>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</si>
  <si>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</si>
  <si>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</si>
  <si>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</si>
  <si>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</si>
  <si>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</si>
  <si>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</si>
  <si>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</si>
  <si>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</si>
  <si>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</si>
  <si>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</si>
  <si>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</si>
  <si>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</si>
  <si>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</si>
  <si>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</si>
  <si>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</si>
  <si>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</si>
  <si>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</si>
  <si>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</si>
  <si>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</si>
  <si>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</si>
  <si>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</si>
  <si>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</si>
  <si>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</si>
  <si>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</si>
  <si>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</si>
  <si>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</si>
  <si>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</si>
  <si>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</si>
  <si>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</si>
  <si>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</si>
  <si>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</si>
  <si>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</si>
  <si>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</si>
  <si>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</si>
  <si>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</si>
  <si>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</si>
  <si>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</si>
  <si>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</si>
  <si>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</si>
  <si>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</si>
  <si>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</si>
  <si>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</si>
  <si>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</si>
  <si>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</si>
  <si>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</si>
  <si>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</si>
  <si>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</si>
  <si>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</si>
  <si>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</si>
  <si>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</si>
  <si>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</si>
  <si>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</si>
  <si>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</si>
  <si>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</si>
  <si>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</si>
  <si>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</si>
  <si>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</si>
  <si>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</si>
  <si>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</si>
  <si>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</si>
  <si>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</si>
  <si>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</si>
  <si>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</si>
  <si>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</si>
  <si>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</si>
  <si>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</si>
  <si>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</si>
  <si>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</si>
  <si>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</si>
  <si>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</si>
  <si>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</si>
  <si>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</si>
  <si>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</si>
  <si>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</si>
  <si>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</si>
  <si>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</si>
  <si>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</si>
  <si>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</si>
  <si>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</si>
  <si>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</si>
  <si>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</si>
  <si>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</si>
  <si>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</si>
  <si>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</si>
  <si>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</si>
  <si>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</si>
  <si>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</si>
  <si>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</si>
  <si>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</si>
  <si>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</si>
  <si>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</si>
  <si>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</si>
  <si>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</si>
  <si>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</si>
  <si>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</si>
  <si>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</si>
  <si>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</si>
  <si>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</si>
  <si>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</si>
  <si>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</si>
  <si>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</si>
  <si>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</si>
  <si>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</si>
  <si>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</si>
  <si>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</si>
  <si>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</si>
  <si>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</si>
  <si>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</si>
  <si>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</si>
  <si>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</si>
  <si>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</si>
  <si>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</si>
  <si>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</si>
  <si>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</si>
  <si>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</si>
  <si>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</si>
  <si>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</si>
  <si>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</si>
  <si>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</si>
  <si>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</si>
  <si>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</si>
  <si>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</si>
  <si>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</si>
  <si>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</si>
  <si>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</si>
  <si>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</si>
  <si>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</si>
  <si>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</si>
  <si>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</si>
  <si>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</si>
  <si>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</si>
  <si>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</si>
  <si>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</si>
  <si>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</si>
  <si>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</si>
  <si>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</si>
  <si>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</si>
  <si>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</si>
  <si>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</si>
  <si>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</si>
  <si>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</si>
  <si>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</si>
  <si>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</si>
  <si>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</si>
  <si>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</si>
  <si>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</si>
  <si>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</si>
  <si>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</si>
  <si>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</si>
  <si>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</si>
  <si>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</si>
  <si>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</si>
  <si>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</si>
  <si>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</si>
  <si>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</si>
  <si>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</si>
  <si>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</si>
  <si>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</si>
  <si>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</si>
  <si>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</si>
  <si>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</si>
  <si>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</si>
  <si>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</si>
  <si>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</si>
  <si>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</si>
  <si>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</si>
  <si>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</si>
  <si>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</si>
  <si>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</si>
  <si>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</si>
  <si>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</si>
  <si>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</si>
  <si>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</si>
  <si>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</si>
  <si>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</si>
  <si>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</si>
  <si>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</si>
  <si>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</si>
  <si>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</si>
  <si>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</si>
  <si>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</si>
  <si>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</si>
  <si>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</si>
  <si>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</si>
  <si>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</si>
  <si>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</si>
  <si>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</si>
  <si>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</si>
  <si>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</si>
  <si>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</si>
  <si>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</si>
  <si>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</si>
  <si>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</si>
  <si>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</si>
  <si>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</si>
  <si>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</si>
  <si>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</si>
  <si>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</si>
  <si>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</si>
  <si>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</si>
  <si>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</si>
  <si>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</si>
  <si>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</si>
  <si>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</si>
  <si>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</si>
  <si>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</si>
  <si>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</si>
  <si>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</si>
  <si>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</si>
  <si>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</si>
  <si>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</si>
  <si>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</si>
  <si>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</si>
  <si>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</si>
  <si>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</si>
  <si>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</si>
  <si>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</si>
  <si>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</si>
  <si>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</si>
  <si>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</si>
  <si>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</si>
  <si>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</si>
  <si>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</si>
  <si>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</si>
  <si>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</si>
  <si>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</si>
  <si>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</si>
  <si>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</si>
  <si>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</si>
  <si>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</si>
  <si>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</si>
  <si>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</si>
  <si>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</si>
  <si>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</si>
  <si>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</si>
  <si>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</si>
  <si>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</si>
  <si>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</si>
  <si>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</si>
  <si>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</si>
  <si>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</si>
  <si>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</si>
  <si>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</si>
  <si>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</si>
  <si>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</si>
  <si>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</si>
  <si>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</si>
  <si>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</si>
  <si>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</si>
  <si>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</si>
  <si>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</si>
  <si>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</si>
  <si>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</si>
  <si>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</si>
  <si>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</si>
  <si>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</si>
  <si>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</si>
  <si>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</si>
  <si>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</si>
  <si>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</si>
  <si>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</si>
  <si>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</si>
  <si>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</si>
  <si>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</si>
  <si>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</si>
  <si>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</si>
  <si>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</si>
  <si>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</si>
  <si>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</si>
  <si>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</si>
  <si>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</si>
  <si>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</si>
  <si>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</si>
  <si>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</si>
  <si>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</si>
  <si>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</si>
  <si>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</si>
  <si>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</si>
  <si>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</si>
  <si>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</si>
  <si>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</si>
  <si>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</si>
  <si>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</si>
  <si>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</si>
  <si>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</si>
  <si>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</si>
  <si>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</si>
  <si>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</si>
  <si>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</si>
  <si>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</si>
  <si>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</si>
  <si>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</si>
  <si>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</si>
  <si>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</si>
  <si>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</si>
  <si>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</si>
  <si>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</si>
  <si>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</si>
  <si>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</si>
  <si>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</si>
  <si>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</si>
  <si>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</si>
  <si>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</si>
  <si>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</si>
  <si>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</si>
  <si>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</si>
  <si>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</si>
  <si>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</si>
  <si>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</si>
  <si>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</si>
  <si>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</si>
  <si>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</si>
  <si>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</si>
  <si>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</si>
  <si>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</si>
  <si>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</si>
  <si>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</si>
  <si>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</si>
  <si>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</si>
  <si>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</si>
  <si>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</si>
  <si>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</si>
  <si>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</si>
  <si>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</si>
  <si>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</si>
  <si>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</si>
  <si>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</si>
  <si>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</si>
  <si>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</si>
  <si>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</si>
  <si>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</si>
  <si>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</si>
  <si>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</si>
  <si>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</si>
  <si>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</si>
  <si>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</si>
  <si>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</si>
  <si>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</si>
  <si>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</si>
  <si>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</si>
  <si>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</si>
  <si>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</si>
  <si>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</si>
  <si>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</si>
  <si>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</si>
  <si>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</si>
  <si>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</si>
  <si>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</si>
  <si>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</si>
  <si>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</si>
  <si>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</si>
  <si>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</si>
  <si>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</si>
  <si>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</si>
  <si>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</si>
  <si>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</si>
  <si>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</si>
  <si>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</si>
  <si>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</si>
  <si>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</si>
  <si>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</si>
  <si>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</si>
  <si>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</si>
  <si>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</si>
  <si>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</si>
  <si>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</si>
  <si>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</si>
  <si>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</si>
  <si>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</si>
  <si>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</si>
  <si>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</si>
  <si>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</si>
  <si>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</si>
  <si>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</si>
  <si>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</si>
  <si>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</si>
  <si>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</si>
  <si>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</si>
  <si>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</si>
  <si>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</si>
  <si>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</si>
  <si>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</si>
  <si>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</si>
  <si>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</si>
  <si>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</si>
  <si>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</si>
  <si>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</si>
  <si>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</si>
  <si>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</si>
  <si>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</si>
  <si>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</si>
  <si>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</si>
  <si>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</si>
  <si>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</si>
  <si>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</si>
  <si>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</si>
  <si>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</si>
  <si>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</si>
  <si>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</si>
  <si>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</si>
  <si>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</si>
  <si>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</si>
  <si>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</si>
  <si>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</si>
  <si>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</si>
  <si>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</si>
  <si>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</si>
  <si>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</si>
  <si>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</si>
  <si>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</si>
  <si>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</si>
  <si>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</si>
  <si>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</si>
  <si>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</si>
  <si>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</si>
  <si>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</si>
  <si>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</si>
  <si>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</si>
  <si>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</si>
  <si>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</si>
  <si>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</si>
  <si>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</si>
  <si>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</si>
  <si>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</si>
  <si>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</si>
  <si>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</si>
  <si>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</si>
  <si>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</si>
  <si>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</si>
  <si>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</si>
  <si>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</si>
  <si>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</si>
  <si>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</si>
  <si>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</si>
  <si>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</si>
  <si>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</si>
  <si>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</si>
  <si>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</si>
  <si>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</si>
  <si>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</si>
  <si>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</si>
  <si>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</si>
  <si>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</si>
  <si>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</si>
  <si>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</si>
  <si>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</si>
  <si>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</si>
  <si>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</si>
  <si>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</si>
  <si>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</si>
  <si>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</si>
  <si>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</si>
  <si>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</si>
  <si>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</si>
  <si>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</si>
  <si>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</si>
  <si>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</si>
  <si>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</si>
  <si>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</si>
  <si>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</si>
  <si>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</si>
  <si>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</si>
  <si>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</si>
  <si>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</si>
  <si>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</si>
  <si>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</si>
  <si>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</si>
  <si>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</si>
  <si>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</si>
  <si>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</si>
  <si>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</si>
  <si>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</si>
  <si>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</si>
  <si>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</si>
  <si>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</si>
  <si>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</si>
  <si>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</si>
  <si>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</si>
  <si>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</si>
  <si>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</si>
  <si>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</si>
  <si>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</si>
  <si>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</si>
  <si>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</si>
  <si>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</si>
  <si>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</si>
  <si>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</si>
  <si>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</si>
  <si>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</si>
  <si>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</si>
  <si>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</si>
  <si>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</si>
  <si>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</si>
  <si>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</si>
  <si>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</si>
  <si>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</si>
  <si>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</si>
  <si>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</si>
  <si>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</si>
  <si>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</si>
  <si>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</si>
  <si>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</si>
  <si>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</si>
  <si>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</si>
  <si>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</si>
  <si>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</si>
  <si>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</si>
  <si>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</si>
  <si>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</si>
  <si>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</si>
  <si>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</si>
  <si>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</si>
  <si>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</si>
  <si>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</si>
  <si>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</si>
  <si>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</si>
  <si>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</si>
  <si>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</si>
  <si>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</si>
  <si>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</si>
  <si>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</si>
  <si>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</si>
  <si>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</si>
  <si>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</si>
  <si>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</si>
  <si>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</si>
  <si>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</si>
  <si>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</si>
  <si>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</si>
  <si>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</si>
  <si>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</si>
  <si>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</si>
  <si>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</si>
  <si>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</si>
  <si>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</si>
  <si>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</si>
  <si>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</si>
  <si>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</si>
  <si>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</si>
  <si>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</si>
  <si>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</si>
  <si>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</si>
  <si>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</si>
  <si>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</si>
  <si>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</si>
  <si>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</si>
  <si>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</si>
  <si>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</si>
  <si>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</si>
  <si>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</si>
  <si>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</si>
  <si>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</si>
  <si>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</si>
  <si>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</si>
  <si>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</si>
  <si>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</si>
  <si>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</si>
  <si>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</si>
  <si>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</si>
  <si>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</si>
  <si>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</si>
  <si>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</si>
  <si>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</si>
  <si>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</si>
  <si>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</si>
  <si>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</si>
  <si>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</si>
  <si>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</si>
  <si>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</si>
  <si>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</si>
  <si>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</si>
  <si>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</si>
  <si>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</si>
  <si>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</si>
  <si>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</si>
  <si>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</si>
  <si>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</si>
  <si>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</si>
  <si>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</si>
  <si>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</si>
  <si>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</si>
  <si>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</si>
  <si>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</si>
  <si>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</si>
  <si>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</si>
  <si>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</si>
  <si>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</si>
  <si>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</si>
  <si>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</si>
  <si>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</si>
  <si>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</si>
  <si>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</si>
  <si>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</si>
  <si>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</si>
  <si>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</si>
  <si>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</si>
  <si>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</si>
  <si>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</si>
  <si>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</si>
  <si>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</si>
  <si>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</si>
  <si>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</si>
  <si>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</si>
  <si>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</si>
  <si>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</si>
  <si>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</si>
  <si>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</si>
  <si>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</si>
  <si>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</si>
  <si>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</si>
  <si>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</si>
  <si>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</si>
  <si>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</si>
  <si>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</si>
  <si>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</si>
  <si>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</si>
  <si>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</si>
  <si>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</si>
  <si>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</si>
  <si>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</si>
  <si>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</si>
  <si>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</si>
  <si>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</si>
  <si>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</si>
  <si>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</si>
  <si>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</si>
  <si>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</si>
  <si>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</si>
  <si>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</si>
  <si>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</si>
  <si>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</si>
  <si>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</si>
  <si>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</si>
  <si>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</si>
  <si>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</si>
  <si>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</si>
  <si>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</si>
  <si>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</si>
  <si>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</si>
  <si>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</si>
  <si>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</si>
  <si>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</si>
  <si>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</si>
  <si>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</si>
  <si>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</si>
  <si>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</si>
  <si>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</si>
  <si>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</si>
  <si>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</si>
  <si>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</si>
  <si>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</si>
  <si>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</si>
  <si>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</si>
  <si>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</si>
  <si>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</si>
  <si>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</si>
  <si>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</si>
  <si>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</si>
  <si>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</si>
  <si>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</si>
  <si>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</si>
  <si>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</si>
  <si>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</si>
  <si>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</si>
  <si>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</si>
  <si>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</si>
  <si>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</si>
  <si>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</si>
  <si>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</si>
  <si>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</si>
  <si>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</si>
  <si>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</si>
  <si>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</si>
  <si>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</si>
  <si>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</si>
  <si>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</si>
  <si>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</si>
  <si>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</si>
  <si>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</si>
  <si>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</si>
  <si>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</si>
  <si>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</si>
  <si>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</si>
  <si>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</si>
  <si>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</si>
  <si>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</si>
  <si>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</si>
  <si>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</si>
  <si>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</si>
  <si>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</si>
  <si>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</si>
  <si>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</si>
  <si>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</si>
  <si>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</si>
  <si>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</si>
  <si>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</si>
  <si>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</si>
  <si>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</si>
  <si>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</si>
  <si>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</si>
  <si>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</si>
  <si>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</si>
  <si>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</si>
  <si>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</si>
  <si>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</si>
  <si>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</si>
  <si>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</si>
  <si>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</si>
  <si>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</si>
  <si>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</si>
  <si>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</si>
  <si>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</si>
  <si>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</si>
  <si>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</si>
  <si>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</si>
  <si>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</si>
  <si>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</si>
  <si>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</si>
  <si>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</si>
  <si>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</si>
  <si>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</si>
  <si>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</si>
  <si>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</si>
  <si>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</si>
  <si>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</si>
  <si>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</si>
  <si>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</si>
  <si>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</si>
  <si>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</si>
  <si>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</si>
  <si>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</si>
  <si>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</si>
  <si>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</si>
  <si>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</si>
  <si>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</si>
  <si>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</si>
  <si>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</si>
  <si>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</si>
  <si>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</si>
  <si>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</si>
  <si>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</si>
  <si>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</si>
  <si>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</si>
  <si>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</si>
  <si>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</si>
  <si>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</si>
  <si>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</si>
  <si>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</si>
  <si>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</si>
  <si>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</si>
  <si>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</si>
  <si>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</si>
  <si>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</si>
  <si>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</si>
  <si>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</si>
  <si>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</si>
  <si>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</si>
  <si>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</si>
  <si>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</si>
  <si>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</si>
  <si>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</si>
  <si>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</si>
  <si>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</si>
  <si>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</si>
  <si>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</si>
  <si>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</si>
  <si>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</si>
  <si>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</si>
  <si>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</si>
  <si>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</si>
  <si>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</si>
  <si>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</si>
  <si>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</si>
  <si>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</si>
  <si>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</si>
  <si>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</si>
  <si>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</si>
  <si>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</si>
  <si>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</si>
  <si>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</si>
  <si>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</si>
  <si>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</si>
  <si>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</si>
  <si>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</si>
  <si>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</si>
  <si>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</si>
  <si>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</si>
  <si>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</si>
  <si>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</si>
  <si>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</si>
  <si>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</si>
  <si>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</si>
  <si>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</si>
  <si>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</si>
  <si>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</si>
  <si>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</si>
  <si>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</si>
  <si>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</si>
  <si>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</si>
  <si>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</si>
  <si>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</si>
  <si>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</si>
  <si>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</si>
  <si>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</si>
  <si>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</si>
  <si>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</si>
  <si>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</si>
  <si>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</si>
  <si>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</si>
  <si>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</si>
  <si>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</si>
  <si>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</si>
  <si>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</si>
  <si>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</si>
  <si>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</si>
  <si>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</si>
  <si>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</si>
  <si>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</si>
  <si>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</si>
  <si>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</si>
  <si>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</si>
  <si>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</si>
  <si>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</si>
  <si>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</si>
  <si>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</si>
  <si>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</si>
  <si>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</si>
  <si>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</si>
  <si>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</si>
  <si>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</si>
  <si>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</si>
  <si>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</si>
  <si>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</si>
  <si>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</si>
  <si>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</si>
  <si>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</si>
  <si>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</si>
  <si>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</si>
  <si>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</si>
  <si>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</si>
  <si>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</si>
  <si>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</si>
  <si>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</si>
  <si>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</si>
  <si>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</si>
  <si>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</si>
  <si>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</si>
  <si>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</si>
  <si>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</si>
  <si>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</si>
  <si>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</si>
  <si>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</si>
  <si>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</si>
  <si>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</si>
  <si>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</si>
  <si>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</si>
  <si>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</si>
  <si>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</si>
  <si>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</si>
  <si>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</si>
  <si>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</si>
  <si>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</si>
  <si>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</si>
  <si>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</si>
  <si>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</si>
  <si>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</si>
  <si>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</si>
  <si>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</si>
  <si>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</si>
  <si>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</si>
  <si>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</si>
  <si>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</si>
  <si>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</si>
  <si>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</si>
  <si>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</si>
  <si>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</si>
  <si>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</si>
  <si>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</si>
  <si>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</si>
  <si>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</si>
  <si>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</si>
  <si>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</si>
  <si>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</si>
  <si>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</si>
  <si>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</si>
  <si>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</si>
  <si>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</si>
  <si>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</si>
  <si>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</si>
  <si>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</si>
  <si>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</si>
  <si>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</si>
  <si>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</si>
  <si>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</si>
  <si>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</si>
  <si>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</si>
  <si>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</si>
  <si>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</si>
  <si>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</si>
  <si>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</si>
  <si>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</si>
  <si>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</si>
  <si>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</si>
  <si>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</si>
  <si>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</si>
  <si>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</si>
  <si>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</si>
  <si>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</si>
  <si>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</si>
  <si>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</si>
  <si>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</si>
  <si>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</si>
  <si>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</si>
  <si>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</si>
  <si>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</si>
  <si>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</si>
  <si>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</si>
  <si>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</si>
  <si>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</si>
  <si>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</si>
  <si>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</si>
  <si>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</si>
  <si>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</si>
  <si>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</si>
  <si>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</si>
  <si>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</si>
  <si>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</si>
  <si>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</si>
  <si>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</si>
  <si>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</si>
  <si>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</si>
  <si>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</si>
  <si>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</si>
  <si>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</si>
  <si>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</si>
  <si>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</si>
  <si>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</si>
  <si>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</si>
  <si>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</si>
  <si>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</si>
  <si>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</si>
  <si>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</si>
  <si>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</si>
  <si>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</si>
  <si>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</si>
  <si>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</si>
  <si>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</si>
  <si>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</si>
  <si>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</si>
  <si>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</si>
  <si>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</si>
  <si>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</si>
  <si>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</si>
  <si>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</si>
  <si>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</si>
  <si>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</si>
  <si>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</si>
  <si>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</si>
  <si>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</si>
  <si>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</si>
  <si>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</si>
  <si>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</si>
  <si>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</si>
  <si>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</si>
  <si>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</si>
  <si>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</si>
  <si>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</si>
  <si>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</si>
  <si>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</si>
  <si>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</si>
  <si>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</si>
  <si>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</si>
  <si>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</si>
  <si>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</si>
  <si>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</si>
  <si>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</si>
  <si>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</si>
  <si>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</si>
  <si>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</si>
  <si>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</si>
  <si>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</si>
  <si>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</si>
  <si>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</si>
  <si>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</si>
  <si>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</si>
  <si>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</si>
  <si>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</si>
  <si>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</si>
  <si>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</si>
  <si>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</si>
  <si>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</si>
  <si>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</si>
  <si>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</si>
  <si>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</si>
  <si>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</si>
  <si>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</si>
  <si>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</si>
  <si>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</si>
  <si>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</si>
  <si>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</si>
  <si>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</si>
  <si>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</si>
  <si>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</si>
  <si>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</si>
  <si>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</si>
  <si>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</si>
  <si>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</si>
  <si>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</si>
  <si>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</si>
  <si>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</si>
  <si>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</si>
  <si>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</si>
  <si>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</si>
  <si>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</si>
  <si>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</si>
  <si>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</si>
  <si>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</si>
  <si>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</si>
  <si>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</si>
  <si>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</si>
  <si>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</si>
  <si>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</si>
  <si>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</si>
  <si>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</si>
  <si>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</si>
  <si>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</si>
  <si>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</si>
  <si>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</si>
  <si>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</si>
  <si>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</si>
  <si>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</si>
  <si>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</si>
  <si>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</si>
  <si>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</si>
  <si>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</si>
  <si>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</si>
  <si>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</si>
  <si>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</si>
  <si>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</si>
  <si>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</si>
  <si>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</si>
  <si>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</si>
  <si>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</si>
  <si>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</si>
  <si>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</si>
  <si>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</si>
  <si>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</si>
  <si>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</si>
  <si>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</si>
  <si>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</si>
  <si>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</si>
  <si>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</si>
  <si>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</si>
  <si>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</si>
  <si>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</si>
  <si>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</si>
  <si>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</si>
  <si>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</si>
  <si>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</si>
  <si>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</si>
  <si>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</si>
  <si>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</si>
  <si>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</si>
  <si>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</si>
  <si>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</si>
  <si>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</si>
  <si>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</si>
  <si>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</si>
  <si>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</si>
  <si>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</si>
  <si>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</si>
  <si>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</si>
  <si>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</si>
  <si>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</si>
  <si>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</si>
  <si>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</si>
  <si>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</si>
  <si>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</si>
  <si>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</si>
  <si>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</si>
  <si>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</si>
  <si>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</si>
  <si>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</si>
  <si>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</si>
  <si>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</si>
  <si>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</si>
  <si>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</si>
  <si>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</si>
  <si>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</si>
  <si>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</si>
  <si>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</si>
  <si>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</si>
  <si>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</si>
  <si>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</si>
  <si>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</si>
  <si>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</si>
  <si>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</si>
  <si>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</si>
  <si>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</si>
  <si>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</si>
  <si>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</si>
  <si>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</si>
  <si>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</si>
  <si>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</si>
  <si>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</si>
  <si>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</si>
  <si>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</si>
  <si>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</si>
  <si>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</si>
  <si>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</si>
  <si>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</si>
  <si>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</si>
  <si>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</si>
  <si>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</si>
  <si>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</si>
  <si>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</si>
  <si>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</si>
  <si>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</si>
  <si>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</si>
  <si>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</si>
  <si>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</si>
  <si>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</si>
  <si>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</si>
  <si>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</si>
  <si>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</si>
  <si>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</si>
  <si>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</si>
  <si>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</si>
  <si>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</si>
  <si>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</si>
  <si>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</si>
  <si>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</si>
  <si>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</si>
  <si>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</si>
  <si>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</si>
  <si>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</si>
  <si>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</si>
  <si>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</si>
  <si>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</si>
  <si>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</si>
  <si>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</si>
  <si>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</si>
  <si>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</si>
  <si>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</si>
  <si>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</si>
  <si>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</si>
  <si>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</si>
  <si>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</si>
  <si>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</si>
  <si>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</si>
  <si>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</si>
  <si>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</si>
  <si>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</si>
  <si>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</si>
  <si>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</si>
  <si>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</si>
  <si>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</si>
  <si>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</si>
  <si>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</si>
  <si>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</si>
  <si>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</si>
  <si>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</si>
  <si>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</si>
  <si>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</si>
  <si>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</si>
  <si>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</si>
  <si>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</si>
  <si>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</si>
  <si>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</si>
  <si>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</si>
  <si>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</si>
  <si>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</si>
  <si>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</si>
  <si>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</si>
  <si>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</si>
  <si>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</si>
  <si>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</si>
  <si>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</si>
  <si>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</si>
  <si>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</si>
  <si>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</si>
  <si>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</si>
  <si>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</si>
  <si>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</si>
  <si>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</si>
  <si>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</si>
  <si>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</si>
  <si>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</si>
  <si>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</si>
  <si>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</si>
  <si>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</si>
  <si>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</si>
  <si>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</si>
  <si>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</si>
  <si>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</si>
  <si>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</si>
  <si>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</si>
  <si>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</si>
  <si>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</si>
  <si>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</si>
  <si>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</si>
  <si>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</si>
  <si>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</si>
  <si>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</si>
  <si>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</si>
  <si>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</si>
  <si>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</si>
  <si>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</si>
  <si>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</si>
  <si>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</si>
  <si>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</si>
  <si>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</si>
  <si>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</si>
  <si>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</si>
  <si>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</si>
  <si>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</si>
  <si>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</si>
  <si>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</si>
  <si>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</si>
  <si>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</si>
  <si>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</si>
  <si>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</si>
  <si>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</si>
  <si>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</si>
  <si>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</si>
  <si>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</si>
  <si>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</si>
  <si>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</si>
  <si>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</si>
  <si>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</si>
  <si>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</si>
  <si>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</si>
  <si>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</si>
  <si>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</si>
  <si>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</si>
  <si>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</si>
  <si>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</si>
  <si>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</si>
  <si>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</si>
  <si>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</si>
  <si>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</si>
  <si>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</si>
  <si>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</si>
  <si>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</si>
  <si>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</si>
  <si>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</si>
  <si>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</si>
  <si>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</si>
  <si>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</si>
  <si>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</si>
  <si>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</si>
  <si>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</si>
  <si>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</si>
  <si>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</si>
  <si>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</si>
  <si>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</si>
  <si>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</si>
  <si>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</si>
  <si>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</si>
  <si>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</si>
  <si>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</si>
  <si>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</si>
  <si>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</si>
  <si>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</si>
  <si>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</si>
  <si>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</si>
  <si>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</si>
  <si>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</si>
  <si>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</si>
  <si>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</si>
  <si>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</si>
  <si>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</si>
  <si>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</si>
  <si>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</si>
  <si>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</si>
  <si>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</si>
  <si>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</si>
  <si>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</si>
  <si>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</si>
  <si>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</si>
  <si>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</si>
  <si>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</si>
  <si>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</si>
  <si>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</si>
  <si>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</si>
  <si>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</si>
  <si>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</si>
  <si>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</si>
  <si>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</si>
  <si>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</si>
  <si>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</si>
  <si>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</si>
  <si>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</si>
  <si>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</si>
  <si>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</si>
  <si>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</si>
  <si>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</si>
  <si>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</si>
  <si>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</si>
  <si>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</si>
  <si>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</si>
  <si>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</si>
  <si>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</si>
  <si>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</si>
  <si>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</si>
  <si>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</si>
  <si>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</si>
  <si>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</si>
  <si>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</si>
  <si>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</si>
  <si>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</si>
  <si>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</si>
  <si>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</si>
  <si>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</si>
  <si>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</si>
  <si>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</si>
  <si>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</si>
  <si>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</si>
  <si>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</si>
  <si>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</si>
  <si>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</si>
  <si>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</si>
  <si>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</si>
  <si>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</si>
  <si>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</si>
  <si>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</si>
  <si>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</si>
  <si>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</si>
  <si>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</si>
  <si>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</si>
  <si>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</si>
  <si>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</si>
  <si>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</si>
  <si>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</si>
  <si>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</si>
  <si>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</si>
  <si>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</si>
  <si>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</si>
  <si>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</si>
  <si>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</si>
  <si>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</si>
  <si>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</si>
  <si>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</si>
  <si>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</si>
  <si>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</si>
  <si>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</si>
  <si>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</si>
  <si>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</si>
  <si>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</si>
  <si>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</si>
  <si>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</si>
  <si>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</si>
  <si>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</si>
  <si>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</si>
  <si>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</si>
  <si>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</si>
  <si>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</si>
  <si>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</si>
  <si>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</si>
  <si>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</si>
  <si>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</si>
  <si>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</si>
  <si>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</si>
  <si>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</si>
  <si>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</si>
  <si>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</si>
  <si>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</si>
  <si>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</si>
  <si>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</si>
  <si>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</si>
  <si>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</si>
  <si>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</si>
  <si>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</si>
  <si>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</si>
  <si>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</si>
  <si>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</si>
  <si>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</si>
  <si>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</si>
  <si>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</si>
  <si>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</si>
  <si>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</si>
  <si>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</si>
  <si>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</si>
  <si>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</si>
  <si>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</si>
  <si>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</si>
  <si>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</si>
  <si>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</si>
  <si>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</si>
  <si>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</si>
  <si>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</si>
  <si>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</si>
  <si>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</si>
  <si>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</si>
  <si>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</si>
  <si>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</si>
  <si>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</si>
  <si>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</si>
  <si>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</si>
  <si>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</si>
  <si>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</si>
  <si>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</si>
  <si>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</si>
  <si>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</si>
  <si>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</si>
  <si>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</si>
  <si>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</si>
  <si>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</si>
  <si>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</si>
  <si>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</si>
  <si>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</si>
  <si>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</si>
  <si>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</si>
  <si>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</si>
  <si>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</si>
  <si>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</si>
  <si>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</si>
  <si>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</si>
  <si>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</si>
  <si>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</si>
  <si>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</si>
  <si>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</si>
  <si>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</si>
  <si>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</si>
  <si>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</si>
  <si>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</si>
  <si>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</si>
  <si>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</si>
  <si>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</si>
  <si>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</si>
  <si>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</si>
  <si>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</si>
  <si>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</si>
  <si>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</si>
  <si>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</si>
  <si>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</si>
  <si>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</si>
  <si>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</si>
  <si>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</si>
  <si>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</si>
  <si>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</si>
  <si>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</si>
  <si>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</si>
  <si>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</si>
  <si>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</si>
  <si>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</si>
  <si>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</si>
  <si>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</si>
  <si>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</si>
  <si>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</si>
  <si>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</si>
  <si>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</si>
  <si>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</si>
  <si>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</si>
  <si>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</si>
  <si>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</si>
  <si>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</si>
  <si>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</si>
  <si>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</si>
  <si>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</si>
  <si>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</si>
  <si>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</si>
  <si>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</si>
  <si>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</si>
  <si>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</si>
  <si>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</si>
  <si>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</si>
  <si>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</si>
  <si>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</si>
  <si>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</si>
  <si>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</si>
  <si>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</si>
  <si>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</si>
  <si>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</si>
  <si>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</si>
  <si>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</si>
  <si>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</si>
  <si>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</si>
  <si>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</si>
  <si>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</si>
  <si>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</si>
  <si>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</si>
  <si>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</si>
  <si>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</si>
  <si>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</si>
  <si>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</si>
  <si>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</si>
  <si>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</si>
  <si>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</si>
  <si>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</si>
  <si>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</si>
  <si>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</si>
  <si>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</si>
  <si>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</si>
  <si>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</si>
  <si>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</si>
  <si>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</si>
  <si>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</si>
  <si>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</si>
  <si>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</si>
  <si>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</si>
  <si>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</si>
  <si>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</si>
  <si>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</si>
  <si>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</si>
  <si>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</si>
  <si>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</si>
  <si>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</si>
  <si>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</si>
  <si>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</si>
  <si>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</si>
  <si>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</si>
  <si>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</si>
  <si>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</si>
  <si>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</si>
  <si>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</si>
  <si>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</si>
  <si>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</si>
  <si>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</si>
  <si>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</si>
  <si>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</si>
  <si>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</si>
  <si>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</si>
  <si>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</si>
  <si>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</si>
  <si>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</si>
  <si>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</si>
  <si>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</si>
  <si>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</si>
  <si>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</si>
  <si>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</si>
  <si>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</si>
  <si>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</si>
  <si>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</si>
  <si>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</si>
  <si>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</si>
  <si>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</si>
  <si>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</si>
  <si>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</si>
  <si>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</si>
  <si>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</si>
  <si>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</si>
  <si>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</si>
  <si>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</si>
  <si>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</si>
  <si>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</si>
  <si>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</si>
  <si>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</si>
  <si>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</si>
  <si>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</si>
  <si>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</si>
  <si>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</si>
  <si>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</si>
  <si>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</si>
  <si>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</si>
  <si>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</si>
  <si>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</si>
  <si>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</si>
  <si>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</si>
  <si>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</si>
  <si>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</si>
  <si>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</si>
  <si>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</si>
  <si>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</si>
  <si>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</si>
  <si>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</si>
  <si>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</si>
  <si>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</si>
  <si>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</si>
  <si>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</si>
  <si>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</si>
  <si>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</si>
  <si>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</si>
  <si>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</si>
  <si>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</si>
  <si>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</si>
  <si>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</si>
  <si>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</si>
  <si>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</si>
  <si>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</si>
  <si>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</si>
  <si>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</si>
  <si>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</si>
  <si>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</si>
  <si>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</si>
  <si>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</si>
  <si>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</si>
  <si>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</si>
  <si>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</si>
  <si>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</si>
  <si>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</si>
  <si>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</si>
  <si>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</si>
  <si>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</si>
  <si>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</si>
  <si>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</si>
  <si>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</si>
  <si>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</si>
  <si>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</si>
  <si>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</si>
  <si>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</si>
  <si>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</si>
  <si>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</si>
  <si>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</si>
  <si>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</si>
  <si>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</si>
  <si>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</si>
  <si>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</si>
  <si>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</si>
  <si>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</si>
  <si>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</si>
  <si>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</si>
  <si>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</si>
  <si>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</si>
  <si>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</si>
  <si>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</si>
  <si>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</si>
  <si>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</si>
  <si>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</si>
  <si>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</si>
  <si>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</si>
  <si>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</si>
  <si>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</si>
  <si>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</si>
  <si>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</si>
  <si>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</si>
  <si>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</si>
  <si>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</si>
  <si>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</si>
  <si>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</si>
  <si>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</si>
  <si>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</si>
  <si>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</si>
  <si>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</si>
  <si>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</si>
  <si>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</si>
  <si>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</si>
  <si>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</si>
  <si>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</si>
  <si>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</si>
  <si>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</si>
  <si>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</si>
  <si>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</si>
  <si>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</si>
  <si>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</si>
  <si>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</si>
  <si>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</si>
  <si>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</si>
  <si>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</si>
  <si>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</si>
  <si>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</si>
  <si>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</si>
  <si>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</si>
  <si>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</si>
  <si>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</si>
  <si>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</si>
  <si>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</si>
  <si>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</si>
  <si>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</si>
  <si>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</si>
  <si>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</si>
  <si>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</si>
  <si>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</si>
  <si>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</si>
  <si>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</si>
  <si>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</si>
  <si>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</si>
  <si>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</si>
  <si>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</si>
  <si>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</si>
  <si>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</si>
  <si>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</si>
  <si>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</si>
  <si>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</si>
  <si>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</si>
  <si>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</si>
  <si>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</si>
  <si>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</si>
  <si>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</si>
  <si>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</si>
  <si>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</si>
  <si>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</si>
  <si>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</si>
  <si>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</si>
  <si>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</si>
  <si>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</si>
  <si>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</si>
  <si>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</si>
  <si>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</si>
  <si>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</si>
  <si>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</si>
  <si>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</si>
  <si>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</si>
  <si>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</si>
  <si>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</si>
  <si>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</si>
  <si>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</si>
  <si>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</si>
  <si>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</si>
  <si>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</si>
  <si>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</si>
  <si>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</si>
  <si>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</si>
  <si>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</si>
  <si>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</si>
  <si>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</si>
  <si>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</si>
  <si>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</si>
  <si>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</si>
  <si>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</si>
  <si>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</si>
  <si>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</si>
  <si>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</si>
  <si>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</si>
  <si>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</si>
  <si>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</si>
  <si>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</si>
  <si>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</si>
  <si>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</si>
  <si>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</si>
  <si>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</si>
  <si>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</si>
  <si>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</si>
  <si>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</si>
  <si>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</si>
  <si>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</si>
  <si>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</si>
  <si>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</si>
  <si>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</si>
  <si>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</si>
  <si>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</si>
  <si>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</si>
  <si>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</si>
  <si>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</si>
  <si>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</si>
  <si>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</si>
  <si>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</si>
  <si>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</si>
  <si>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</si>
  <si>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</si>
  <si>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</si>
  <si>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</si>
  <si>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</si>
  <si>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</si>
  <si>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</si>
  <si>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</si>
  <si>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</si>
  <si>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</si>
  <si>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</si>
  <si>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</si>
  <si>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</si>
  <si>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</si>
  <si>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</si>
  <si>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</si>
  <si>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</si>
  <si>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</si>
  <si>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</si>
  <si>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</si>
  <si>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</si>
  <si>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</si>
  <si>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</si>
  <si>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</si>
  <si>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</si>
  <si>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</si>
  <si>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</si>
  <si>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</si>
  <si>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</si>
  <si>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</si>
  <si>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</si>
  <si>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</si>
  <si>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</si>
  <si>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</si>
  <si>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</si>
  <si>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</si>
  <si>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</si>
  <si>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</si>
  <si>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</si>
  <si>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</si>
  <si>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</si>
  <si>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</si>
  <si>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</si>
  <si>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</si>
  <si>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</si>
  <si>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</si>
  <si>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</si>
  <si>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</si>
  <si>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</si>
  <si>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</si>
  <si>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</si>
  <si>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</si>
  <si>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</si>
  <si>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</si>
  <si>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</si>
  <si>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</si>
  <si>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</si>
  <si>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</si>
  <si>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</si>
  <si>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</si>
  <si>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</si>
  <si>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</si>
  <si>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</si>
  <si>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</si>
  <si>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</si>
  <si>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</si>
  <si>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</si>
  <si>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</si>
  <si>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</si>
  <si>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</si>
  <si>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</si>
  <si>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</si>
  <si>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</si>
  <si>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</si>
  <si>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</si>
  <si>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</si>
  <si>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</si>
  <si>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</si>
  <si>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</si>
  <si>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</si>
  <si>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</si>
  <si>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</si>
  <si>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</si>
  <si>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</si>
  <si>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</si>
  <si>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</si>
  <si>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</si>
  <si>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</si>
  <si>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</si>
  <si>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</si>
  <si>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</si>
  <si>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</si>
  <si>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</si>
  <si>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</si>
  <si>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</si>
  <si>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</si>
  <si>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</si>
  <si>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</si>
  <si>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</si>
  <si>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</si>
  <si>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</si>
  <si>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</si>
  <si>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</si>
  <si>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</si>
  <si>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</si>
  <si>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</si>
  <si>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</si>
  <si>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</si>
  <si>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</si>
  <si>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</si>
  <si>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</si>
  <si>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</si>
  <si>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</si>
  <si>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</si>
  <si>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</si>
  <si>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</si>
  <si>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</si>
  <si>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</si>
  <si>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</si>
  <si>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</si>
  <si>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</si>
  <si>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</si>
  <si>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</si>
  <si>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</si>
  <si>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</si>
  <si>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</si>
  <si>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</si>
  <si>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</si>
  <si>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</si>
  <si>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</si>
  <si>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</si>
  <si>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</si>
  <si>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</si>
  <si>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</si>
  <si>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</si>
  <si>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</si>
  <si>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</si>
  <si>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</si>
  <si>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</si>
  <si>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</si>
  <si>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</si>
  <si>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</si>
  <si>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</si>
  <si>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</si>
  <si>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</si>
  <si>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</si>
  <si>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</si>
  <si>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</si>
  <si>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</si>
  <si>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</si>
  <si>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</si>
  <si>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</si>
  <si>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</si>
  <si>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</si>
  <si>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</si>
  <si>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</si>
  <si>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</si>
  <si>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</si>
  <si>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</si>
  <si>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</si>
  <si>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</si>
  <si>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</si>
  <si>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</si>
  <si>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</si>
  <si>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</si>
  <si>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</si>
  <si>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</si>
  <si>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</si>
  <si>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</si>
  <si>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</si>
  <si>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</si>
  <si>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</si>
  <si>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</si>
  <si>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</si>
  <si>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</si>
  <si>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</si>
  <si>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</si>
  <si>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</si>
  <si>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</si>
  <si>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</si>
  <si>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</si>
  <si>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</si>
  <si>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</si>
  <si>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</si>
  <si>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</si>
  <si>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</si>
  <si>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</si>
  <si>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</si>
  <si>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</si>
  <si>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</si>
  <si>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</si>
  <si>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</si>
  <si>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</si>
  <si>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</si>
  <si>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</si>
  <si>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</si>
  <si>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</si>
  <si>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</si>
  <si>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</si>
  <si>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</si>
  <si>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</si>
  <si>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</si>
  <si>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</si>
  <si>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</si>
  <si>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</si>
  <si>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</si>
  <si>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</si>
  <si>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</si>
  <si>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</si>
  <si>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</si>
  <si>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</si>
  <si>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</si>
  <si>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</si>
  <si>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</si>
  <si>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</si>
  <si>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</si>
  <si>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</si>
  <si>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</si>
  <si>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</si>
  <si>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</si>
  <si>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</si>
  <si>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</si>
  <si>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</si>
  <si>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</si>
  <si>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</si>
  <si>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</si>
  <si>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</si>
  <si>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</si>
  <si>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</si>
  <si>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</si>
  <si>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</si>
  <si>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</si>
  <si>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</si>
  <si>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</si>
  <si>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</si>
  <si>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</si>
  <si>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</si>
  <si>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</si>
  <si>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</si>
  <si>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</si>
  <si>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</si>
  <si>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</si>
  <si>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</si>
  <si>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</si>
  <si>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</si>
  <si>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</si>
  <si>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</si>
  <si>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</si>
  <si>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</si>
  <si>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</si>
  <si>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</si>
  <si>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</si>
  <si>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</si>
  <si>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</si>
  <si>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</si>
  <si>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</si>
  <si>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</si>
  <si>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</si>
  <si>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</si>
  <si>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</si>
  <si>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</si>
  <si>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</si>
  <si>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</si>
  <si>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</si>
  <si>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</si>
  <si>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</si>
  <si>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</si>
  <si>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</si>
  <si>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</si>
  <si>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</si>
  <si>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</si>
  <si>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</si>
  <si>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</si>
  <si>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</si>
  <si>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</si>
  <si>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</si>
  <si>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</si>
  <si>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</si>
  <si>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</si>
  <si>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</si>
  <si>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</si>
  <si>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</si>
  <si>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</si>
  <si>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</si>
  <si>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</si>
  <si>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</si>
  <si>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</si>
  <si>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</si>
  <si>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</si>
  <si>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</si>
  <si>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</si>
  <si>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</si>
  <si>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</si>
  <si>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</si>
  <si>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</si>
  <si>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</si>
  <si>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</si>
  <si>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</si>
  <si>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</si>
  <si>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</si>
  <si>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</si>
  <si>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</si>
  <si>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</si>
  <si>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</si>
  <si>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</si>
  <si>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</si>
  <si>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</si>
  <si>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</si>
  <si>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</si>
  <si>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</si>
  <si>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</si>
  <si>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</si>
  <si>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</si>
  <si>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</si>
  <si>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</si>
  <si>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</si>
  <si>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</si>
  <si>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</si>
  <si>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</si>
  <si>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</si>
  <si>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</si>
  <si>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</si>
  <si>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</si>
  <si>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</si>
  <si>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</si>
  <si>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</si>
  <si>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</si>
  <si>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</si>
  <si>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</si>
  <si>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</si>
  <si>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</si>
  <si>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</si>
  <si>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</si>
  <si>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</si>
  <si>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</si>
  <si>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</si>
  <si>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</si>
  <si>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</si>
  <si>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</si>
  <si>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</si>
  <si>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</si>
  <si>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</si>
  <si>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</si>
  <si>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</si>
  <si>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</si>
  <si>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</si>
  <si>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</si>
  <si>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</si>
  <si>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</si>
  <si>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</si>
  <si>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</si>
  <si>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</si>
  <si>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</si>
  <si>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</si>
  <si>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</si>
  <si>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</si>
  <si>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</si>
  <si>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</si>
  <si>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</si>
  <si>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</si>
  <si>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</si>
  <si>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</si>
  <si>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</si>
  <si>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</si>
  <si>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</si>
  <si>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</si>
  <si>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</si>
  <si>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</si>
  <si>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</si>
  <si>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</si>
  <si>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</si>
  <si>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</si>
  <si>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</si>
  <si>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</si>
  <si>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</si>
  <si>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</si>
  <si>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</si>
  <si>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</si>
  <si>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</si>
  <si>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</si>
  <si>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</si>
  <si>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</si>
  <si>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</si>
  <si>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</si>
  <si>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</si>
  <si>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</si>
  <si>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</si>
  <si>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</si>
  <si>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</si>
  <si>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</si>
  <si>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</si>
  <si>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</si>
  <si>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</si>
  <si>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</si>
  <si>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</si>
  <si>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</si>
  <si>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</si>
  <si>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</si>
  <si>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</si>
  <si>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</si>
  <si>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</si>
  <si>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</si>
  <si>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</si>
  <si>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</si>
  <si>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</si>
  <si>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</si>
  <si>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</si>
  <si>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</si>
  <si>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</si>
  <si>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</si>
  <si>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</si>
  <si>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</si>
  <si>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</si>
  <si>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</si>
  <si>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</si>
  <si>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</si>
  <si>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</si>
  <si>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</si>
  <si>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</si>
  <si>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</si>
  <si>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</si>
  <si>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</si>
  <si>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</si>
  <si>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</si>
  <si>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</si>
  <si>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</si>
  <si>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</si>
  <si>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</si>
  <si>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</si>
  <si>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</si>
  <si>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</si>
  <si>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</si>
  <si>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</si>
  <si>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</si>
  <si>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</si>
  <si>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</si>
  <si>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</si>
  <si>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</si>
  <si>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</si>
  <si>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</si>
  <si>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</si>
  <si>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</si>
  <si>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</si>
  <si>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</si>
  <si>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</si>
  <si>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</si>
  <si>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</si>
  <si>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</si>
  <si>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</si>
  <si>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</si>
  <si>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</si>
  <si>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</si>
  <si>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</si>
  <si>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</si>
  <si>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</si>
  <si>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</si>
  <si>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</si>
  <si>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</si>
  <si>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</si>
  <si>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</si>
  <si>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</si>
  <si>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</si>
  <si>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</si>
  <si>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</si>
  <si>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</si>
  <si>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</si>
  <si>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</si>
  <si>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</si>
  <si>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</si>
  <si>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</si>
  <si>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</si>
  <si>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</si>
  <si>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</si>
  <si>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</si>
  <si>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</si>
  <si>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</si>
  <si>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</si>
  <si>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</si>
  <si>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</si>
  <si>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</si>
  <si>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</si>
  <si>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</si>
  <si>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</si>
  <si>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</si>
  <si>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</si>
  <si>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</si>
  <si>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</si>
  <si>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</si>
  <si>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</si>
  <si>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</si>
  <si>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</si>
  <si>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</si>
  <si>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</si>
  <si>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</si>
  <si>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</si>
  <si>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</si>
  <si>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</si>
  <si>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</si>
  <si>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</si>
  <si>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</si>
  <si>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</si>
  <si>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</si>
  <si>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</si>
  <si>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</si>
  <si>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</si>
  <si>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</si>
  <si>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</si>
  <si>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</si>
  <si>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</si>
  <si>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</si>
  <si>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</si>
  <si>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</si>
  <si>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</si>
  <si>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</si>
  <si>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</si>
  <si>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</si>
  <si>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</si>
  <si>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</si>
  <si>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</si>
  <si>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</si>
  <si>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</si>
  <si>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</si>
  <si>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</si>
  <si>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</si>
  <si>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</si>
  <si>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</si>
  <si>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</si>
  <si>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</si>
  <si>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</si>
  <si>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</si>
  <si>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</si>
  <si>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</si>
  <si>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</si>
  <si>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</si>
  <si>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</si>
  <si>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</si>
  <si>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</si>
  <si>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</si>
  <si>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</si>
  <si>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</si>
  <si>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</si>
  <si>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</si>
  <si>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</si>
  <si>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</si>
  <si>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</si>
  <si>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</si>
  <si>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</si>
  <si>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</si>
  <si>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</si>
  <si>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</si>
  <si>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</si>
  <si>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</si>
  <si>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</si>
  <si>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</si>
  <si>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</si>
  <si>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</si>
  <si>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</si>
  <si>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</si>
  <si>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</si>
  <si>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</si>
  <si>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</si>
  <si>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</si>
  <si>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</si>
  <si>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</si>
  <si>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</si>
  <si>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</si>
  <si>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</si>
  <si>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</si>
  <si>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</si>
  <si>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</si>
  <si>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</si>
  <si>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</si>
  <si>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</si>
  <si>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</si>
  <si>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</si>
  <si>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</si>
  <si>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</si>
  <si>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</si>
  <si>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</si>
  <si>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</si>
  <si>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</si>
  <si>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</si>
  <si>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</si>
  <si>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</si>
  <si>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</si>
  <si>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</si>
  <si>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</si>
  <si>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</si>
  <si>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</si>
  <si>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</si>
  <si>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</si>
  <si>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</si>
  <si>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</si>
  <si>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</si>
  <si>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</si>
  <si>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</si>
  <si>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</si>
  <si>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</si>
  <si>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</si>
  <si>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</si>
  <si>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</si>
  <si>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</si>
  <si>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</si>
  <si>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</si>
  <si>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</si>
  <si>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</si>
  <si>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</si>
  <si>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</si>
  <si>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</si>
  <si>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</si>
  <si>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</si>
  <si>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</si>
  <si>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</si>
  <si>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</si>
  <si>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</si>
  <si>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</si>
  <si>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</si>
  <si>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</si>
  <si>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</si>
  <si>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</si>
  <si>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</si>
  <si>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</si>
  <si>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</si>
  <si>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</si>
  <si>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</si>
  <si>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</si>
  <si>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</si>
  <si>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</si>
  <si>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</si>
  <si>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</si>
  <si>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</si>
  <si>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</si>
  <si>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</si>
  <si>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</si>
  <si>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</si>
  <si>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</si>
  <si>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</si>
  <si>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</si>
  <si>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</si>
  <si>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</si>
  <si>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</si>
  <si>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</si>
  <si>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</si>
  <si>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</si>
  <si>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</si>
  <si>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</si>
  <si>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</si>
  <si>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</si>
  <si>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</si>
  <si>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</si>
  <si>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</si>
  <si>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</si>
  <si>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</si>
  <si>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</si>
  <si>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</si>
  <si>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</si>
  <si>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</si>
  <si>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</si>
  <si>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</si>
  <si>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</si>
  <si>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</si>
  <si>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</si>
  <si>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</si>
  <si>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</si>
  <si>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</si>
  <si>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</si>
  <si>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</si>
  <si>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</si>
  <si>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</si>
  <si>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</si>
  <si>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</si>
  <si>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</si>
  <si>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</si>
  <si>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</si>
  <si>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</si>
  <si>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</si>
  <si>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</si>
  <si>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</si>
  <si>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</si>
  <si>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</si>
  <si>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</si>
  <si>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</si>
  <si>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</si>
  <si>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</si>
  <si>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</si>
  <si>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</si>
  <si>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</si>
  <si>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</si>
  <si>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</si>
  <si>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</si>
  <si>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</si>
  <si>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</si>
  <si>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</si>
  <si>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</si>
  <si>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</si>
  <si>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</si>
  <si>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</si>
  <si>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</si>
  <si>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</si>
  <si>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</si>
  <si>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</si>
  <si>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</si>
  <si>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</si>
  <si>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</si>
  <si>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</si>
  <si>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</si>
  <si>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</si>
  <si>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</si>
  <si>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</si>
  <si>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</si>
  <si>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</si>
  <si>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</si>
  <si>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</si>
  <si>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</si>
  <si>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</si>
  <si>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</si>
  <si>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</si>
  <si>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</si>
  <si>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</si>
  <si>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</si>
  <si>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</si>
  <si>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</si>
  <si>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</si>
  <si>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</si>
  <si>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</si>
  <si>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</si>
  <si>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</si>
  <si>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</si>
  <si>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</si>
  <si>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</si>
  <si>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</si>
  <si>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</si>
  <si>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</si>
  <si>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</si>
  <si>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</si>
  <si>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</si>
  <si>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</si>
  <si>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</si>
  <si>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</si>
  <si>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</si>
  <si>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</si>
  <si>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</si>
  <si>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</si>
  <si>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</si>
  <si>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</si>
  <si>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</si>
  <si>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</si>
  <si>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</si>
  <si>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</si>
  <si>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</si>
  <si>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</si>
  <si>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</si>
  <si>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</si>
  <si>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</si>
  <si>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</si>
  <si>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</si>
  <si>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</si>
  <si>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</si>
  <si>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</si>
  <si>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</si>
  <si>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</si>
  <si>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</si>
  <si>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</si>
  <si>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</si>
  <si>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</si>
  <si>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</si>
  <si>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</si>
  <si>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</si>
  <si>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</si>
  <si>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</si>
  <si>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</si>
  <si>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</si>
  <si>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</si>
  <si>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</si>
  <si>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</si>
  <si>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</si>
  <si>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</si>
  <si>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</si>
  <si>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</si>
  <si>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</si>
  <si>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</si>
  <si>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</si>
  <si>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</si>
  <si>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</si>
  <si>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</si>
  <si>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</si>
  <si>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</si>
  <si>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</si>
  <si>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</si>
  <si>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</si>
  <si>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</si>
  <si>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</si>
  <si>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</si>
  <si>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</si>
  <si>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</si>
  <si>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</si>
  <si>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</si>
  <si>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</si>
  <si>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</si>
  <si>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</si>
  <si>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</si>
  <si>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</si>
  <si>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</si>
  <si>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</si>
  <si>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</si>
  <si>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</si>
  <si>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</si>
  <si>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</si>
  <si>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</si>
  <si>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</si>
  <si>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</si>
  <si>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</si>
  <si>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</si>
  <si>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</si>
  <si>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</si>
  <si>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</si>
  <si>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</si>
  <si>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</si>
  <si>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</si>
  <si>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</si>
  <si>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</si>
  <si>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</si>
  <si>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</si>
  <si>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</si>
  <si>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</si>
  <si>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</si>
  <si>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</si>
  <si>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</si>
  <si>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</si>
  <si>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</si>
  <si>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</si>
  <si>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</si>
  <si>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</si>
  <si>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</si>
  <si>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</si>
  <si>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</si>
  <si>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</si>
  <si>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</si>
  <si>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</si>
  <si>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</si>
  <si>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</si>
  <si>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</si>
  <si>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</si>
  <si>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</si>
  <si>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</si>
  <si>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</si>
  <si>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</si>
  <si>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</si>
  <si>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</si>
  <si>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</si>
  <si>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</si>
  <si>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</si>
  <si>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</si>
  <si>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</si>
  <si>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</si>
  <si>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</si>
  <si>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</si>
  <si>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</si>
  <si>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</si>
  <si>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</si>
  <si>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</si>
  <si>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</si>
  <si>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</si>
  <si>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</si>
  <si>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</si>
  <si>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</si>
  <si>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</si>
  <si>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</si>
  <si>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</si>
  <si>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</si>
  <si>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</si>
  <si>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</si>
  <si>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</si>
  <si>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</si>
  <si>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</si>
  <si>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</si>
  <si>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</si>
  <si>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</si>
  <si>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</si>
  <si>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</si>
  <si>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</si>
  <si>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</si>
  <si>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</si>
  <si>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</si>
  <si>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</si>
  <si>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</si>
  <si>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</si>
  <si>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</si>
  <si>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</si>
  <si>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</si>
  <si>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</si>
  <si>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</si>
  <si>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</si>
  <si>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</si>
  <si>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</si>
  <si>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</si>
  <si>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</si>
  <si>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</si>
  <si>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</si>
  <si>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</si>
  <si>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</si>
  <si>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</si>
  <si>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</si>
  <si>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</si>
  <si>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</si>
  <si>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</si>
  <si>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</si>
  <si>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</si>
  <si>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</si>
  <si>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</si>
  <si>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</si>
  <si>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</si>
  <si>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</si>
  <si>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</si>
  <si>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</si>
  <si>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</si>
  <si>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</si>
  <si>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</si>
  <si>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</si>
  <si>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</si>
  <si>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</si>
  <si>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</si>
  <si>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</si>
  <si>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</si>
  <si>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</si>
  <si>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</si>
  <si>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</si>
  <si>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</si>
  <si>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</si>
  <si>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</si>
  <si>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</si>
  <si>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</si>
  <si>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</si>
  <si>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</si>
  <si>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</si>
  <si>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</si>
  <si>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</si>
  <si>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</si>
  <si>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</si>
  <si>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</si>
  <si>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</si>
  <si>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</si>
  <si>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</si>
  <si>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</si>
  <si>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</si>
  <si>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</si>
  <si>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</si>
  <si>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</si>
  <si>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</si>
  <si>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</si>
  <si>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</si>
  <si>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</si>
  <si>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</si>
  <si>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</si>
  <si>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</si>
  <si>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</si>
  <si>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</si>
  <si>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</si>
  <si>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</si>
  <si>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</si>
  <si>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</si>
  <si>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</si>
  <si>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</si>
  <si>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</si>
  <si>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</si>
  <si>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</si>
  <si>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</si>
  <si>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</si>
  <si>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</si>
  <si>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</si>
  <si>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</si>
  <si>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</si>
  <si>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</si>
  <si>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</si>
  <si>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</si>
  <si>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</si>
  <si>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</si>
  <si>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</si>
  <si>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</si>
  <si>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</si>
  <si>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</si>
  <si>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</si>
  <si>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</si>
  <si>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</si>
  <si>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</si>
  <si>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</si>
  <si>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</si>
  <si>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</si>
  <si>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</si>
  <si>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</si>
  <si>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</si>
  <si>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</si>
  <si>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</si>
  <si>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</si>
  <si>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</si>
  <si>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</si>
  <si>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</si>
  <si>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</si>
  <si>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</si>
  <si>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</si>
  <si>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</si>
  <si>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</si>
  <si>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</si>
  <si>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</si>
  <si>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</si>
  <si>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</si>
  <si>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</si>
  <si>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</si>
  <si>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</si>
  <si>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</si>
  <si>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</si>
  <si>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</si>
  <si>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</si>
  <si>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</si>
  <si>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</si>
  <si>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</si>
  <si>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</si>
  <si>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</si>
  <si>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</si>
  <si>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</si>
  <si>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</si>
  <si>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</si>
  <si>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</si>
  <si>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</si>
  <si>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</si>
  <si>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</si>
  <si>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</si>
  <si>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</si>
  <si>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</si>
  <si>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</si>
  <si>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</si>
  <si>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</si>
  <si>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</si>
  <si>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</si>
  <si>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</si>
  <si>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</si>
  <si>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</si>
  <si>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</si>
  <si>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</si>
  <si>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</si>
  <si>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</si>
  <si>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</si>
  <si>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</si>
  <si>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</si>
  <si>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</si>
  <si>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</si>
  <si>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</si>
  <si>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</si>
  <si>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</si>
  <si>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</si>
  <si>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</si>
  <si>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</si>
  <si>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</si>
  <si>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</si>
  <si>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</si>
  <si>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</si>
  <si>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</si>
  <si>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</si>
  <si>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</si>
  <si>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</si>
  <si>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</si>
  <si>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</si>
  <si>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</si>
  <si>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</si>
  <si>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</si>
  <si>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</si>
  <si>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</si>
  <si>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</si>
  <si>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</si>
  <si>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</si>
  <si>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</si>
  <si>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</si>
  <si>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</si>
  <si>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</si>
  <si>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</si>
  <si>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</si>
  <si>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</si>
  <si>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</si>
  <si>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</si>
  <si>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</si>
  <si>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</si>
  <si>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</si>
  <si>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</si>
  <si>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</si>
  <si>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</si>
  <si>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</si>
  <si>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</si>
  <si>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</si>
  <si>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</si>
  <si>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</si>
  <si>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</si>
  <si>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</si>
  <si>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</si>
  <si>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</si>
  <si>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</si>
  <si>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</si>
  <si>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</si>
  <si>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</si>
  <si>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</si>
  <si>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</si>
  <si>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</si>
  <si>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</si>
  <si>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</si>
  <si>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</si>
  <si>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</si>
  <si>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</si>
  <si>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</si>
  <si>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</si>
  <si>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</si>
  <si>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</si>
  <si>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</si>
  <si>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</si>
  <si>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</si>
  <si>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</si>
  <si>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</si>
  <si>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</si>
  <si>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</si>
  <si>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</si>
  <si>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</si>
  <si>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</si>
  <si>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</si>
  <si>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</si>
  <si>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</si>
  <si>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</si>
  <si>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</si>
  <si>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</si>
  <si>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</si>
  <si>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</si>
  <si>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</si>
  <si>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</si>
  <si>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</si>
  <si>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</si>
  <si>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</si>
  <si>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</si>
  <si>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</si>
  <si>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</si>
  <si>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</si>
  <si>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</si>
  <si>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</si>
  <si>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</si>
  <si>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</si>
  <si>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</si>
  <si>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</si>
  <si>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</si>
  <si>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</si>
  <si>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</si>
  <si>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</si>
  <si>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</si>
  <si>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</si>
  <si>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</si>
  <si>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</si>
  <si>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</si>
  <si>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</si>
  <si>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</si>
  <si>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</si>
  <si>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</si>
  <si>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</si>
  <si>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</si>
  <si>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</si>
  <si>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</si>
  <si>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</si>
  <si>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</si>
  <si>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</si>
  <si>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</si>
  <si>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</si>
  <si>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</si>
  <si>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</si>
  <si>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</si>
  <si>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</si>
  <si>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</si>
  <si>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</si>
  <si>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</si>
  <si>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</si>
  <si>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</si>
  <si>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</si>
  <si>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</si>
  <si>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</si>
  <si>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</si>
  <si>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</si>
  <si>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</si>
  <si>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</si>
  <si>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</si>
  <si>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</si>
  <si>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</si>
  <si>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</si>
  <si>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</si>
  <si>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</si>
  <si>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</si>
  <si>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</si>
  <si>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</si>
  <si>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</si>
  <si>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</si>
  <si>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</si>
  <si>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</si>
  <si>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</si>
  <si>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</si>
  <si>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</si>
  <si>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</si>
  <si>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</si>
  <si>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</si>
  <si>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</si>
  <si>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</si>
  <si>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</si>
  <si>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</si>
  <si>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</si>
  <si>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</si>
  <si>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</si>
  <si>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</si>
  <si>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</si>
  <si>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</si>
  <si>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</si>
  <si>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</si>
  <si>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</si>
  <si>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</si>
  <si>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</si>
  <si>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</si>
  <si>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</si>
  <si>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</si>
  <si>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</si>
  <si>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</si>
  <si>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</si>
  <si>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</si>
  <si>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</si>
  <si>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</si>
  <si>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</si>
  <si>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</si>
  <si>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</si>
  <si>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</si>
  <si>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</si>
  <si>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</si>
  <si>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</si>
  <si>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</si>
  <si>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</si>
  <si>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</si>
  <si>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</si>
  <si>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</si>
  <si>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</si>
  <si>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</si>
  <si>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</si>
  <si>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</si>
  <si>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</si>
  <si>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</si>
  <si>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</si>
  <si>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</si>
  <si>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</si>
  <si>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</si>
  <si>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</si>
  <si>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</si>
  <si>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</si>
  <si>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</si>
  <si>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</si>
  <si>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</si>
  <si>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</si>
  <si>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</si>
  <si>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</si>
  <si>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</si>
  <si>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</si>
  <si>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</si>
  <si>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</si>
  <si>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</si>
  <si>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</si>
  <si>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</si>
  <si>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</si>
  <si>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</si>
  <si>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</si>
  <si>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</si>
  <si>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</si>
  <si>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</si>
  <si>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</si>
  <si>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</si>
  <si>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</si>
  <si>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</si>
  <si>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</si>
  <si>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</si>
  <si>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</si>
  <si>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</si>
  <si>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</si>
  <si>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</si>
  <si>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</si>
  <si>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</si>
  <si>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</si>
  <si>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</si>
  <si>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</si>
  <si>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</si>
  <si>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</si>
  <si>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</si>
  <si>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</si>
  <si>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</si>
  <si>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</si>
  <si>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</si>
  <si>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</si>
  <si>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</si>
  <si>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</si>
  <si>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</si>
  <si>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</si>
  <si>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</si>
  <si>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</si>
  <si>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</si>
  <si>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</si>
  <si>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</si>
  <si>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</si>
  <si>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</si>
  <si>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</si>
  <si>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</si>
  <si>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</si>
  <si>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</si>
  <si>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</si>
  <si>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</si>
  <si>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</si>
  <si>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</si>
  <si>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</si>
  <si>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</si>
  <si>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</si>
  <si>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</si>
  <si>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</si>
  <si>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</si>
  <si>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</si>
  <si>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</si>
  <si>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</si>
  <si>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</si>
  <si>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</si>
  <si>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</si>
  <si>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</si>
  <si>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</si>
  <si>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</si>
  <si>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</si>
  <si>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</si>
  <si>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</si>
  <si>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</si>
  <si>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</si>
  <si>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</si>
  <si>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</si>
  <si>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</si>
  <si>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</si>
  <si>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</si>
  <si>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</si>
  <si>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</si>
  <si>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</si>
  <si>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</si>
  <si>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</si>
  <si>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</si>
  <si>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</si>
  <si>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</si>
  <si>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</si>
  <si>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</si>
  <si>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</si>
  <si>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</si>
  <si>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</si>
  <si>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</si>
  <si>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</si>
  <si>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</si>
  <si>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</si>
  <si>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</si>
  <si>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</si>
  <si>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</si>
  <si>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</si>
  <si>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</si>
  <si>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</si>
  <si>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</si>
  <si>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</si>
  <si>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</si>
  <si>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</si>
  <si>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</si>
  <si>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</si>
  <si>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</si>
  <si>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</si>
  <si>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</si>
  <si>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</si>
  <si>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</si>
  <si>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</si>
  <si>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</si>
  <si>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</si>
  <si>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</si>
  <si>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</si>
  <si>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</si>
  <si>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</si>
  <si>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</si>
  <si>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</si>
  <si>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</si>
  <si>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</si>
  <si>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</si>
  <si>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</si>
  <si>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</si>
  <si>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</si>
  <si>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</si>
  <si>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</si>
  <si>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</si>
  <si>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</si>
  <si>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</si>
  <si>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</si>
  <si>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</si>
  <si>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</si>
  <si>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</si>
  <si>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</si>
  <si>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</si>
  <si>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</si>
  <si>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</si>
  <si>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</si>
  <si>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</si>
  <si>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</si>
  <si>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</si>
  <si>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</si>
  <si>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</si>
  <si>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</si>
  <si>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</si>
  <si>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</si>
  <si>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</si>
  <si>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</si>
  <si>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</si>
  <si>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</si>
  <si>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</si>
  <si>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</si>
  <si>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</si>
  <si>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</si>
  <si>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</si>
  <si>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</si>
  <si>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</si>
  <si>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</si>
  <si>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</si>
  <si>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</si>
  <si>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</si>
  <si>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</si>
  <si>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</si>
  <si>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</si>
  <si>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</si>
  <si>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</si>
  <si>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</si>
  <si>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</si>
  <si>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</si>
  <si>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</si>
  <si>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</si>
  <si>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</si>
  <si>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</si>
  <si>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</si>
  <si>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</si>
  <si>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</si>
  <si>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</si>
  <si>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</si>
  <si>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</si>
  <si>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</si>
  <si>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</si>
  <si>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</si>
  <si>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</si>
  <si>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</si>
  <si>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</si>
  <si>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</si>
  <si>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</si>
  <si>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</si>
  <si>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</si>
  <si>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</si>
  <si>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</si>
  <si>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</si>
  <si>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</si>
  <si>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</si>
  <si>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</si>
  <si>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</si>
  <si>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</si>
  <si>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</si>
  <si>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</si>
  <si>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</si>
  <si>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</si>
  <si>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</si>
  <si>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</si>
  <si>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</si>
  <si>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</si>
  <si>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</si>
  <si>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</si>
  <si>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</si>
  <si>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</si>
  <si>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</si>
  <si>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</si>
  <si>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</si>
  <si>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</si>
  <si>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</si>
  <si>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</si>
  <si>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</si>
  <si>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</si>
  <si>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</si>
  <si>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</si>
  <si>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</si>
  <si>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</si>
  <si>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</si>
  <si>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</si>
  <si>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</si>
  <si>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</si>
  <si>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</si>
  <si>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</si>
  <si>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</si>
  <si>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</si>
  <si>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</si>
  <si>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</si>
  <si>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</si>
  <si>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</si>
  <si>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</si>
  <si>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</si>
  <si>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</si>
  <si>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</si>
  <si>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</si>
  <si>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</si>
  <si>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</si>
  <si>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</si>
  <si>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</si>
  <si>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</si>
  <si>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</si>
  <si>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</si>
  <si>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</si>
  <si>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</si>
  <si>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</si>
  <si>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</si>
  <si>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</si>
  <si>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</si>
  <si>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</si>
  <si>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</si>
  <si>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</si>
  <si>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</si>
  <si>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</si>
  <si>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</si>
  <si>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</si>
  <si>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</si>
  <si>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</si>
  <si>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</si>
  <si>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</si>
  <si>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</si>
  <si>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</si>
  <si>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</si>
  <si>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</si>
  <si>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</si>
  <si>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</si>
  <si>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</si>
  <si>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</si>
  <si>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</si>
  <si>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</si>
  <si>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</si>
  <si>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</si>
  <si>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</si>
  <si>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</si>
  <si>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</si>
  <si>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</si>
  <si>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</si>
  <si>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</si>
  <si>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</si>
  <si>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</si>
  <si>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</si>
  <si>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</si>
  <si>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</si>
  <si>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</si>
  <si>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</si>
  <si>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</si>
  <si>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</si>
  <si>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</si>
  <si>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</si>
  <si>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</si>
  <si>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</si>
  <si>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</si>
  <si>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</si>
  <si>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</si>
  <si>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</si>
  <si>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</si>
  <si>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</si>
  <si>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</si>
  <si>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</si>
  <si>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</si>
  <si>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</si>
  <si>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</si>
  <si>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</si>
  <si>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</si>
  <si>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</si>
  <si>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</si>
  <si>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</si>
  <si>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</si>
  <si>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</si>
  <si>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</si>
  <si>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</si>
  <si>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</si>
  <si>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</si>
  <si>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</si>
  <si>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</si>
  <si>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</si>
  <si>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</si>
  <si>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</si>
  <si>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</si>
  <si>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</si>
  <si>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</si>
  <si>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</si>
  <si>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</si>
  <si>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</si>
  <si>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</si>
  <si>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</si>
  <si>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</si>
  <si>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</si>
  <si>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</si>
  <si>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</si>
  <si>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</si>
  <si>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</si>
  <si>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</si>
  <si>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</si>
  <si>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</si>
  <si>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</si>
  <si>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</si>
  <si>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</si>
  <si>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</si>
  <si>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</si>
  <si>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</si>
  <si>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</si>
  <si>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</si>
  <si>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</si>
  <si>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</si>
  <si>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</si>
  <si>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</si>
  <si>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</si>
  <si>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</si>
  <si>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</si>
  <si>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</si>
  <si>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</si>
  <si>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</si>
  <si>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</si>
  <si>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</si>
  <si>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</si>
  <si>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</si>
  <si>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</si>
  <si>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</si>
  <si>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</si>
  <si>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</si>
  <si>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</si>
  <si>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</si>
  <si>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</si>
  <si>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</si>
  <si>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</si>
  <si>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</si>
  <si>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</si>
  <si>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</si>
  <si>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</si>
  <si>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</si>
  <si>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</si>
  <si>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</si>
  <si>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</si>
  <si>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</si>
  <si>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</si>
  <si>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</si>
  <si>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</si>
  <si>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</si>
  <si>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</si>
  <si>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</si>
  <si>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</si>
  <si>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</si>
  <si>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</si>
  <si>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</si>
  <si>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</si>
  <si>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</si>
  <si>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</si>
  <si>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</si>
  <si>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</si>
  <si>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</si>
  <si>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</si>
  <si>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</si>
  <si>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</si>
  <si>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</si>
  <si>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</si>
  <si>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</si>
  <si>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</si>
  <si>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</si>
  <si>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</si>
  <si>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</si>
  <si>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</si>
  <si>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</si>
  <si>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</si>
  <si>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</si>
  <si>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</si>
  <si>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</si>
  <si>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</si>
  <si>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</si>
  <si>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</si>
  <si>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</si>
  <si>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</si>
  <si>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</si>
  <si>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</si>
  <si>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</si>
  <si>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</si>
  <si>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</si>
  <si>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</si>
  <si>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</si>
  <si>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</si>
  <si>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</si>
  <si>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</si>
  <si>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</si>
  <si>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</si>
  <si>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</si>
  <si>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</si>
  <si>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</si>
  <si>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</si>
  <si>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</si>
  <si>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</si>
  <si>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</si>
  <si>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</si>
  <si>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</si>
  <si>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</si>
  <si>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</si>
  <si>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</si>
  <si>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</si>
  <si>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</si>
  <si>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</si>
  <si>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</si>
  <si>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</si>
  <si>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</si>
  <si>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</si>
  <si>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</si>
  <si>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</si>
  <si>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</si>
  <si>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</si>
  <si>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</si>
  <si>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</si>
  <si>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</si>
  <si>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</si>
  <si>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</si>
  <si>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</si>
  <si>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</si>
  <si>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</si>
  <si>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</si>
  <si>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</si>
  <si>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</si>
  <si>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</si>
  <si>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</si>
  <si>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</si>
  <si>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</si>
  <si>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</si>
  <si>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</si>
  <si>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</si>
  <si>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</si>
  <si>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</si>
  <si>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</si>
  <si>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</si>
  <si>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</si>
  <si>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</si>
  <si>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</si>
  <si>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</si>
  <si>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</si>
  <si>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</si>
  <si>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</si>
  <si>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</si>
  <si>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</si>
  <si>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</si>
  <si>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</si>
  <si>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</si>
  <si>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</si>
  <si>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</si>
  <si>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</si>
  <si>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</si>
  <si>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</si>
  <si>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</si>
  <si>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</si>
  <si>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</si>
  <si>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</si>
  <si>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</si>
  <si>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</si>
  <si>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</si>
  <si>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</si>
  <si>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</si>
  <si>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</si>
  <si>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</si>
  <si>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</si>
  <si>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</si>
  <si>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</si>
  <si>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</si>
  <si>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</si>
  <si>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</si>
  <si>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</si>
  <si>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</si>
  <si>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</si>
  <si>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</si>
  <si>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</si>
  <si>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</si>
  <si>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</si>
  <si>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</si>
  <si>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</si>
  <si>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</si>
  <si>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</si>
  <si>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</si>
  <si>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</si>
  <si>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</si>
  <si>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</si>
  <si>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</si>
  <si>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</si>
  <si>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</si>
  <si>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</si>
  <si>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</si>
  <si>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</si>
  <si>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</si>
  <si>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</si>
  <si>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</si>
  <si>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</si>
  <si>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</si>
  <si>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</si>
  <si>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</si>
  <si>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</si>
  <si>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</si>
  <si>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</si>
  <si>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</si>
  <si>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</si>
  <si>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</si>
  <si>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</si>
  <si>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</si>
  <si>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</si>
  <si>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</si>
  <si>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</si>
  <si>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</si>
  <si>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</si>
  <si>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</si>
  <si>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</si>
  <si>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</si>
  <si>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</si>
  <si>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</si>
  <si>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</si>
  <si>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</si>
  <si>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</si>
  <si>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</si>
  <si>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</si>
  <si>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</si>
  <si>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</si>
  <si>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</si>
  <si>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</si>
  <si>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</si>
  <si>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</si>
  <si>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</si>
  <si>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</si>
  <si>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</si>
  <si>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</si>
  <si>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</si>
  <si>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</si>
  <si>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</si>
  <si>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</si>
  <si>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</si>
  <si>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</si>
  <si>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</si>
  <si>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</si>
  <si>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</si>
  <si>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</si>
  <si>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</si>
  <si>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</si>
  <si>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</si>
  <si>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</si>
  <si>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</si>
  <si>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</si>
  <si>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</si>
  <si>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</si>
  <si>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</si>
  <si>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</si>
  <si>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</si>
  <si>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</si>
  <si>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</si>
  <si>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</si>
  <si>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</si>
  <si>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</si>
  <si>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</si>
  <si>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</si>
  <si>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</si>
  <si>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</si>
  <si>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</si>
  <si>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</si>
  <si>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</si>
  <si>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</si>
  <si>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</si>
  <si>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</si>
  <si>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</si>
  <si>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</si>
  <si>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</si>
  <si>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</si>
  <si>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</si>
  <si>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</si>
  <si>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</si>
  <si>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</si>
  <si>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</si>
  <si>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</si>
  <si>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</si>
  <si>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</si>
  <si>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</si>
  <si>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</si>
  <si>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</si>
  <si>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</si>
  <si>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</si>
  <si>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</si>
  <si>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</si>
  <si>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</si>
  <si>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</si>
  <si>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</si>
  <si>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</si>
  <si>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</si>
  <si>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</si>
  <si>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</si>
  <si>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</si>
  <si>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</si>
  <si>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</si>
  <si>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</si>
  <si>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</si>
  <si>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</si>
  <si>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</si>
  <si>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</si>
  <si>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</si>
  <si>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</si>
  <si>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</si>
  <si>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</si>
  <si>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</si>
  <si>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</si>
  <si>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</si>
  <si>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</si>
  <si>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</si>
  <si>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</si>
  <si>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</si>
  <si>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</si>
  <si>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</si>
  <si>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</si>
  <si>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</si>
  <si>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</si>
  <si>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</si>
  <si>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</si>
  <si>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</si>
  <si>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</si>
  <si>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</si>
  <si>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</si>
  <si>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</si>
  <si>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</si>
  <si>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</si>
  <si>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</si>
  <si>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</si>
  <si>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</si>
  <si>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</si>
  <si>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</si>
  <si>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</si>
  <si>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</si>
  <si>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</si>
  <si>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</si>
  <si>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</si>
  <si>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</si>
  <si>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</si>
  <si>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</si>
  <si>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</si>
  <si>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</si>
  <si>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</si>
  <si>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</si>
  <si>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</si>
  <si>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</si>
  <si>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</si>
  <si>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</si>
  <si>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</si>
  <si>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</si>
  <si>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</si>
  <si>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</si>
  <si>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</si>
  <si>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</si>
  <si>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</si>
  <si>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</si>
  <si>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</si>
  <si>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</si>
  <si>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</si>
  <si>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</si>
  <si>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</si>
  <si>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</si>
  <si>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</si>
  <si>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</si>
  <si>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</si>
  <si>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</si>
  <si>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</si>
  <si>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</si>
  <si>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</si>
  <si>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</si>
  <si>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</si>
  <si>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</si>
  <si>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</si>
  <si>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</si>
  <si>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</si>
  <si>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</si>
  <si>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</si>
  <si>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</si>
  <si>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</si>
  <si>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</si>
  <si>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</si>
  <si>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</si>
  <si>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</si>
  <si>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</si>
  <si>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</si>
  <si>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</si>
  <si>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</si>
  <si>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</si>
  <si>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</si>
  <si>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</si>
  <si>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</si>
  <si>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</si>
  <si>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</si>
  <si>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</si>
  <si>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</si>
  <si>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</si>
  <si>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</si>
  <si>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</si>
  <si>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</si>
  <si>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</si>
  <si>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</si>
  <si>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</si>
  <si>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</si>
  <si>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</si>
  <si>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</si>
  <si>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</si>
  <si>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</si>
  <si>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</si>
  <si>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</si>
  <si>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</si>
  <si>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</si>
  <si>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</si>
  <si>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</si>
  <si>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</si>
  <si>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</si>
  <si>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</si>
  <si>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</si>
  <si>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</si>
  <si>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</si>
  <si>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</si>
  <si>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</si>
  <si>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</si>
  <si>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</si>
  <si>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</si>
  <si>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</si>
  <si>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</si>
  <si>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</si>
  <si>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</si>
  <si>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</si>
  <si>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</si>
  <si>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</si>
  <si>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</si>
  <si>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</si>
  <si>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</si>
  <si>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</si>
  <si>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</si>
  <si>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</si>
  <si>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</si>
  <si>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</si>
  <si>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</si>
  <si>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</si>
  <si>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</si>
  <si>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</si>
  <si>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</si>
  <si>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</si>
  <si>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</si>
  <si>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</si>
  <si>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</si>
  <si>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</si>
  <si>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</si>
  <si>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</si>
  <si>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</si>
  <si>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</si>
  <si>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</si>
  <si>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</si>
  <si>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</si>
  <si>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</si>
  <si>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</si>
  <si>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</si>
  <si>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</si>
  <si>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</si>
  <si>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</si>
  <si>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</si>
  <si>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</si>
  <si>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</si>
  <si>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</si>
  <si>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</si>
  <si>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</si>
  <si>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</si>
  <si>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</si>
  <si>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</si>
  <si>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</si>
  <si>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</si>
  <si>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</si>
  <si>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</si>
  <si>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</si>
  <si>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</si>
  <si>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</si>
  <si>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</si>
  <si>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</si>
  <si>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</si>
  <si>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</si>
  <si>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</si>
  <si>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</si>
  <si>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</si>
  <si>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</si>
  <si>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</si>
  <si>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</si>
  <si>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</si>
  <si>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</si>
  <si>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</si>
  <si>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</si>
  <si>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</si>
  <si>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</si>
  <si>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</si>
  <si>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</si>
  <si>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</si>
  <si>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</si>
  <si>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</si>
  <si>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</si>
  <si>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</si>
  <si>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</si>
  <si>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</si>
  <si>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</si>
  <si>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</si>
  <si>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</si>
  <si>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</si>
  <si>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</si>
  <si>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</si>
  <si>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</si>
  <si>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</si>
  <si>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</si>
  <si>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</si>
  <si>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</si>
  <si>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</si>
  <si>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</si>
  <si>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</si>
  <si>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</si>
  <si>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</si>
  <si>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</si>
  <si>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</si>
  <si>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</si>
  <si>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</si>
  <si>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</si>
  <si>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</si>
  <si>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</si>
  <si>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</si>
  <si>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</si>
  <si>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</si>
  <si>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</si>
  <si>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</si>
  <si>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</si>
  <si>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</si>
  <si>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</si>
  <si>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</si>
  <si>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</si>
  <si>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</si>
  <si>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</si>
  <si>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</si>
  <si>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</si>
  <si>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</si>
  <si>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</si>
  <si>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</si>
  <si>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</si>
  <si>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</si>
  <si>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</si>
  <si>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</si>
  <si>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</si>
  <si>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</si>
  <si>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</si>
  <si>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</si>
  <si>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</si>
  <si>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</si>
  <si>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</si>
  <si>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</si>
  <si>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</si>
  <si>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</si>
  <si>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</si>
  <si>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</si>
  <si>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</si>
  <si>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</si>
  <si>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</si>
  <si>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</si>
  <si>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</si>
  <si>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</si>
  <si>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</si>
  <si>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</si>
  <si>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</si>
  <si>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</si>
  <si>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</si>
  <si>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</si>
  <si>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</si>
  <si>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</si>
  <si>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</si>
  <si>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</si>
  <si>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</si>
  <si>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</si>
  <si>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</si>
  <si>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</si>
  <si>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</si>
  <si>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</si>
  <si>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</si>
  <si>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</si>
  <si>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</si>
  <si>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</si>
  <si>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</si>
  <si>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</si>
  <si>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</si>
  <si>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</si>
  <si>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</si>
  <si>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</si>
  <si>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</si>
  <si>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</si>
  <si>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</si>
  <si>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</si>
  <si>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</si>
  <si>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</si>
  <si>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</si>
  <si>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</si>
  <si>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</si>
  <si>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</si>
  <si>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</si>
  <si>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</si>
  <si>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</si>
  <si>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</si>
  <si>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</si>
  <si>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</si>
  <si>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</si>
  <si>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</si>
  <si>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</si>
  <si>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</si>
  <si>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</si>
  <si>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</si>
  <si>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</si>
  <si>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</si>
  <si>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</si>
  <si>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</si>
  <si>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</si>
  <si>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</si>
  <si>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</si>
  <si>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</si>
  <si>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</si>
  <si>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</si>
  <si>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</si>
  <si>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</si>
  <si>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</si>
  <si>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</si>
  <si>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</si>
  <si>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</si>
  <si>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</si>
  <si>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</si>
  <si>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</si>
  <si>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</si>
  <si>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</si>
  <si>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</si>
  <si>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</si>
  <si>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</si>
  <si>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</si>
  <si>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</si>
  <si>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</si>
  <si>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</si>
  <si>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</si>
  <si>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</si>
  <si>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</si>
  <si>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</si>
  <si>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</si>
  <si>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</si>
  <si>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</si>
  <si>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</si>
  <si>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</si>
  <si>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</si>
  <si>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</si>
  <si>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</si>
  <si>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</si>
  <si>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</si>
  <si>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</si>
  <si>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</si>
  <si>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</si>
  <si>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</si>
  <si>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</si>
  <si>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</si>
  <si>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</si>
  <si>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</si>
  <si>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</si>
  <si>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</si>
  <si>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</si>
  <si>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</si>
  <si>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</si>
  <si>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</si>
  <si>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</si>
  <si>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</si>
  <si>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</si>
  <si>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</si>
  <si>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</si>
  <si>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</si>
  <si>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</si>
  <si>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</si>
  <si>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</si>
  <si>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</si>
  <si>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</si>
  <si>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</si>
  <si>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</si>
  <si>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</si>
  <si>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</si>
  <si>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</si>
  <si>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</si>
  <si>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</si>
  <si>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</si>
  <si>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</si>
  <si>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</si>
  <si>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</si>
  <si>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</si>
  <si>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</si>
  <si>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</si>
  <si>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</si>
  <si>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</si>
  <si>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</si>
  <si>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</si>
  <si>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</si>
  <si>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</si>
  <si>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</si>
  <si>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</si>
  <si>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</si>
  <si>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</si>
  <si>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</si>
  <si>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</si>
  <si>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</si>
  <si>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</si>
  <si>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</si>
  <si>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</si>
  <si>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</si>
  <si>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</si>
  <si>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</si>
  <si>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</si>
  <si>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</si>
  <si>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</si>
  <si>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</si>
  <si>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</si>
  <si>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</si>
  <si>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</si>
  <si>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</si>
  <si>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</si>
  <si>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</si>
  <si>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</si>
  <si>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</si>
  <si>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</si>
  <si>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</si>
  <si>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</si>
  <si>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</si>
  <si>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</si>
  <si>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</si>
  <si>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</si>
  <si>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</si>
  <si>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</si>
  <si>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</si>
  <si>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</si>
  <si>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</si>
  <si>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</si>
  <si>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</si>
  <si>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</si>
  <si>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</si>
  <si>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</si>
  <si>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</si>
  <si>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</si>
  <si>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</si>
  <si>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</si>
  <si>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</si>
  <si>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</si>
  <si>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</si>
  <si>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</si>
  <si>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</si>
  <si>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</si>
  <si>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</si>
  <si>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</si>
  <si>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</si>
  <si>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</si>
  <si>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</si>
  <si>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</si>
  <si>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</si>
  <si>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</si>
  <si>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</si>
  <si>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</si>
  <si>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</si>
  <si>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</si>
  <si>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</si>
  <si>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</si>
  <si>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</si>
  <si>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</si>
  <si>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</si>
  <si>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</si>
  <si>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</si>
  <si>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</si>
  <si>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</si>
  <si>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</si>
  <si>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</si>
  <si>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</si>
  <si>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</si>
  <si>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</si>
  <si>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</si>
  <si>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</si>
  <si>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</si>
  <si>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</si>
  <si>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</si>
  <si>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</si>
  <si>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</si>
  <si>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</si>
  <si>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</si>
  <si>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</si>
  <si>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</si>
  <si>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</si>
  <si>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</si>
  <si>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</si>
  <si>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</si>
  <si>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</si>
  <si>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</si>
  <si>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</si>
  <si>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</si>
  <si>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</si>
  <si>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</si>
  <si>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</si>
  <si>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</si>
  <si>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</si>
  <si>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</si>
  <si>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</si>
  <si>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</si>
  <si>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</si>
  <si>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</si>
  <si>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</si>
  <si>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</si>
  <si>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</si>
  <si>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</si>
  <si>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</si>
  <si>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</si>
  <si>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</si>
  <si>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</si>
  <si>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</si>
  <si>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</si>
  <si>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</si>
  <si>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</si>
  <si>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</si>
  <si>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</si>
  <si>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</si>
  <si>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</si>
  <si>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</si>
  <si>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</si>
  <si>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</si>
  <si>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</si>
  <si>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</si>
  <si>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</si>
  <si>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</si>
  <si>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</si>
  <si>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</si>
  <si>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</si>
  <si>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</si>
  <si>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</si>
  <si>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</si>
  <si>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</si>
  <si>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</si>
  <si>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</si>
  <si>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</si>
  <si>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</si>
  <si>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</si>
  <si>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</si>
  <si>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</si>
  <si>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</si>
  <si>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</si>
  <si>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</si>
  <si>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</si>
  <si>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</si>
  <si>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</si>
  <si>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</si>
  <si>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</si>
  <si>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</si>
  <si>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</si>
  <si>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</si>
  <si>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</si>
  <si>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</si>
  <si>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</si>
  <si>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</si>
  <si>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</si>
  <si>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</si>
  <si>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</si>
  <si>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</si>
  <si>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</si>
  <si>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</si>
  <si>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</si>
  <si>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</si>
  <si>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</si>
  <si>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</si>
  <si>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</si>
  <si>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</si>
  <si>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</si>
  <si>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</si>
  <si>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</si>
  <si>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</si>
  <si>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</si>
  <si>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</si>
  <si>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</si>
  <si>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</si>
  <si>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</si>
  <si>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</si>
  <si>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</si>
  <si>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</si>
  <si>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</si>
  <si>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</si>
  <si>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</si>
  <si>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</si>
  <si>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</si>
  <si>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</si>
  <si>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</si>
  <si>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</si>
  <si>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</si>
  <si>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</si>
  <si>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</si>
  <si>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</si>
  <si>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</si>
  <si>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</si>
  <si>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</si>
  <si>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</si>
  <si>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</si>
  <si>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</si>
  <si>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</si>
  <si>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</si>
  <si>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</si>
  <si>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</si>
  <si>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</si>
  <si>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</si>
  <si>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</si>
  <si>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</si>
  <si>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</si>
  <si>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</si>
  <si>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</si>
  <si>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</si>
  <si>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</si>
  <si>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</si>
  <si>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</si>
  <si>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</si>
  <si>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</si>
  <si>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</si>
  <si>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</si>
  <si>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</si>
  <si>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</si>
  <si>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</si>
  <si>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</si>
  <si>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</si>
  <si>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</si>
  <si>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</si>
  <si>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</si>
  <si>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</si>
  <si>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</si>
  <si>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</si>
  <si>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</si>
  <si>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</si>
  <si>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</si>
  <si>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</si>
  <si>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</si>
  <si>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</si>
  <si>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</si>
  <si>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</si>
  <si>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</si>
  <si>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</si>
  <si>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</si>
  <si>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</si>
  <si>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</si>
  <si>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</si>
  <si>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</si>
  <si>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</si>
  <si>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</si>
  <si>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</si>
  <si>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</si>
  <si>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</si>
  <si>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</si>
  <si>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</si>
  <si>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</si>
  <si>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</si>
  <si>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</si>
  <si>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</si>
  <si>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</si>
  <si>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</si>
  <si>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</si>
  <si>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</si>
  <si>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</si>
  <si>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</si>
  <si>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</si>
  <si>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</si>
  <si>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</si>
  <si>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</si>
  <si>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</si>
  <si>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</si>
  <si>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</si>
  <si>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</si>
  <si>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</si>
  <si>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</si>
  <si>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</si>
  <si>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</si>
  <si>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</si>
  <si>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</si>
  <si>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</si>
  <si>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</si>
  <si>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</si>
  <si>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</si>
  <si>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</si>
  <si>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</si>
  <si>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</si>
  <si>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</si>
  <si>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</si>
  <si>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</si>
  <si>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</si>
  <si>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</si>
  <si>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</si>
  <si>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</si>
  <si>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</si>
  <si>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</si>
  <si>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</si>
  <si>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</si>
  <si>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</si>
  <si>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</si>
  <si>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</si>
  <si>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</si>
  <si>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</si>
  <si>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</si>
  <si>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</si>
  <si>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</si>
  <si>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</si>
  <si>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</si>
  <si>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</si>
  <si>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</si>
  <si>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</si>
  <si>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</si>
  <si>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</si>
  <si>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</si>
  <si>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</si>
  <si>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</si>
  <si>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</si>
  <si>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</si>
  <si>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</si>
  <si>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</si>
  <si>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</si>
  <si>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</si>
  <si>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</si>
  <si>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</si>
  <si>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</si>
  <si>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</si>
  <si>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</si>
  <si>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</si>
  <si>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</si>
  <si>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</si>
  <si>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</si>
  <si>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</si>
  <si>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</si>
  <si>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</si>
  <si>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</si>
  <si>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</si>
  <si>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</si>
  <si>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</si>
  <si>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</si>
  <si>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</si>
  <si>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</si>
  <si>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</si>
  <si>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</si>
  <si>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</si>
  <si>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</si>
  <si>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</si>
  <si>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</si>
  <si>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</si>
  <si>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</si>
  <si>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</si>
  <si>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</si>
  <si>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</si>
  <si>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</si>
  <si>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</si>
  <si>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</si>
  <si>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</si>
  <si>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</si>
  <si>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</si>
  <si>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</si>
  <si>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</si>
  <si>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</si>
  <si>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</si>
  <si>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</si>
  <si>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</si>
  <si>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</si>
  <si>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</si>
  <si>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</si>
  <si>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</si>
  <si>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</si>
  <si>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</si>
  <si>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</si>
  <si>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</si>
  <si>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</si>
  <si>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</si>
  <si>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</si>
  <si>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</si>
  <si>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</si>
  <si>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</si>
  <si>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</si>
  <si>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</si>
  <si>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</si>
  <si>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</si>
  <si>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</si>
  <si>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</si>
  <si>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</si>
  <si>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</si>
  <si>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</si>
  <si>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</si>
  <si>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</si>
  <si>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</si>
  <si>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</si>
  <si>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</si>
  <si>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</si>
  <si>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</si>
  <si>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</si>
  <si>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</si>
  <si>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</si>
  <si>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</si>
  <si>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</si>
  <si>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</si>
  <si>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</si>
  <si>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</si>
  <si>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</si>
  <si>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</si>
  <si>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</si>
  <si>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</si>
  <si>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</si>
  <si>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</si>
  <si>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</si>
  <si>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</si>
  <si>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</si>
  <si>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</si>
  <si>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</si>
  <si>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</si>
  <si>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</si>
  <si>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</si>
  <si>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</si>
  <si>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</si>
  <si>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</si>
  <si>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</si>
  <si>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</si>
  <si>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</si>
  <si>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</si>
  <si>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</si>
  <si>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</si>
  <si>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</si>
  <si>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</si>
  <si>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</si>
  <si>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</si>
  <si>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</si>
  <si>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</si>
  <si>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</si>
  <si>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</si>
  <si>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</si>
  <si>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</si>
  <si>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</si>
  <si>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</si>
  <si>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</si>
  <si>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</si>
  <si>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</si>
  <si>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</si>
  <si>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</si>
  <si>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</si>
  <si>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</si>
  <si>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</si>
  <si>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</si>
  <si>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</si>
  <si>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</si>
  <si>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</si>
  <si>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</si>
  <si>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</si>
  <si>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</si>
  <si>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</si>
  <si>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</si>
  <si>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</si>
  <si>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</si>
  <si>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</si>
  <si>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</si>
  <si>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</si>
  <si>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</si>
  <si>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</si>
  <si>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</si>
  <si>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</si>
  <si>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</si>
  <si>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</si>
  <si>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</si>
  <si>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</si>
  <si>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</si>
  <si>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</si>
  <si>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</si>
  <si>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</si>
  <si>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</si>
  <si>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</si>
  <si>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</si>
  <si>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</si>
  <si>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</si>
  <si>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</si>
  <si>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</si>
  <si>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</si>
  <si>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</si>
  <si>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</si>
  <si>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</si>
  <si>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</si>
  <si>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</si>
  <si>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</si>
  <si>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</si>
  <si>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</si>
  <si>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</si>
  <si>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</si>
  <si>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</si>
  <si>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</si>
  <si>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</si>
  <si>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</si>
  <si>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</si>
  <si>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</si>
  <si>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</si>
  <si>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</si>
  <si>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</si>
  <si>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</si>
  <si>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</si>
  <si>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</si>
  <si>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</si>
  <si>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</si>
  <si>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</si>
  <si>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</si>
  <si>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</si>
  <si>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</si>
  <si>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</si>
  <si>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</si>
  <si>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</si>
  <si>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</si>
  <si>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</si>
  <si>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</si>
  <si>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</si>
  <si>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</si>
  <si>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</si>
  <si>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</si>
  <si>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</si>
  <si>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</si>
  <si>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</si>
  <si>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</si>
  <si>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</si>
  <si>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</si>
  <si>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</si>
  <si>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</si>
  <si>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</si>
  <si>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</si>
  <si>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</si>
  <si>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</si>
  <si>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</si>
  <si>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</si>
  <si>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</si>
  <si>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</si>
  <si>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</si>
  <si>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</si>
  <si>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</si>
  <si>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</si>
  <si>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</si>
  <si>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</si>
  <si>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</si>
  <si>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</si>
  <si>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</si>
  <si>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</si>
  <si>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</si>
  <si>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</si>
  <si>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</si>
  <si>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</si>
  <si>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</si>
  <si>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</si>
  <si>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</si>
  <si>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</si>
  <si>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</si>
  <si>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</si>
  <si>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</si>
  <si>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</si>
  <si>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</si>
  <si>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</si>
  <si>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</si>
  <si>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</si>
  <si>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</si>
  <si>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</si>
  <si>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</si>
  <si>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</si>
  <si>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</si>
  <si>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</si>
  <si>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</si>
  <si>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</si>
  <si>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</si>
  <si>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</si>
  <si>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</si>
  <si>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</si>
  <si>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</si>
  <si>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</si>
  <si>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</si>
  <si>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</si>
  <si>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</si>
  <si>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</si>
  <si>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</si>
  <si>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</si>
  <si>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</si>
  <si>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</si>
  <si>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</si>
  <si>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</si>
  <si>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</si>
  <si>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</si>
  <si>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</si>
  <si>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</si>
  <si>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</si>
  <si>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</si>
  <si>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</si>
  <si>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</si>
  <si>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</si>
  <si>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</si>
  <si>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</si>
  <si>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</si>
  <si>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</si>
  <si>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</si>
  <si>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</si>
  <si>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</si>
  <si>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</si>
  <si>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</si>
  <si>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</si>
  <si>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</si>
  <si>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</si>
  <si>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</si>
  <si>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</si>
  <si>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</si>
  <si>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</si>
  <si>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</si>
  <si>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</si>
  <si>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</si>
  <si>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</si>
  <si>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</si>
  <si>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</si>
  <si>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</si>
  <si>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</si>
  <si>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</si>
  <si>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</si>
  <si>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</si>
  <si>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</si>
  <si>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</si>
  <si>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</si>
  <si>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</si>
  <si>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</si>
  <si>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</si>
  <si>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</si>
  <si>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</si>
  <si>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</si>
  <si>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</si>
  <si>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</si>
  <si>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</si>
  <si>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</si>
  <si>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</si>
  <si>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</si>
  <si>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</si>
  <si>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</si>
  <si>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</si>
  <si>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</si>
  <si>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</si>
  <si>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</si>
  <si>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</si>
  <si>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</si>
  <si>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</si>
  <si>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</si>
  <si>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</si>
  <si>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</si>
  <si>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</si>
  <si>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</si>
  <si>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</si>
  <si>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</si>
  <si>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</si>
  <si>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</si>
  <si>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</si>
  <si>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</si>
  <si>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</si>
  <si>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</si>
  <si>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</si>
  <si>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</si>
  <si>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</si>
  <si>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</si>
  <si>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</si>
  <si>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</si>
  <si>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</si>
  <si>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</si>
  <si>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</si>
  <si>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</si>
  <si>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</si>
  <si>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</si>
  <si>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</si>
  <si>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</si>
  <si>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</si>
  <si>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</si>
  <si>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</si>
  <si>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</si>
  <si>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</si>
  <si>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</si>
  <si>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</si>
  <si>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</si>
  <si>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</si>
  <si>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</si>
  <si>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</si>
  <si>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</si>
  <si>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</si>
  <si>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</si>
  <si>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</si>
  <si>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</si>
  <si>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</si>
  <si>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</si>
  <si>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</si>
  <si>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</si>
  <si>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</si>
  <si>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</si>
  <si>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</si>
  <si>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</si>
  <si>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</si>
  <si>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</si>
  <si>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</si>
  <si>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</si>
  <si>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</si>
  <si>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</si>
  <si>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</si>
  <si>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</si>
  <si>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</si>
  <si>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</si>
  <si>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</si>
  <si>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</si>
  <si>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</si>
  <si>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</si>
  <si>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</si>
  <si>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</si>
  <si>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</si>
  <si>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</si>
  <si>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</si>
  <si>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</si>
  <si>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</si>
  <si>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</si>
  <si>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</si>
  <si>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</si>
  <si>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</si>
  <si>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</si>
  <si>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</si>
  <si>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</si>
  <si>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</si>
  <si>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</si>
  <si>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</si>
  <si>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</si>
  <si>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</si>
  <si>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</si>
  <si>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</si>
  <si>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</si>
  <si>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</si>
  <si>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</si>
  <si>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</si>
  <si>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</si>
  <si>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</si>
  <si>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</si>
  <si>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</si>
  <si>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</si>
  <si>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</si>
  <si>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</si>
  <si>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</si>
  <si>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</si>
  <si>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</si>
  <si>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</si>
  <si>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</si>
  <si>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</si>
  <si>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</si>
  <si>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</si>
  <si>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</si>
  <si>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</si>
  <si>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</si>
  <si>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</si>
  <si>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</si>
  <si>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</si>
  <si>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</si>
  <si>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</si>
  <si>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</si>
  <si>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</si>
  <si>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</si>
  <si>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</si>
  <si>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</si>
  <si>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</si>
  <si>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</si>
  <si>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</si>
  <si>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</si>
  <si>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</si>
  <si>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</si>
  <si>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</si>
  <si>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</si>
  <si>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</si>
  <si>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</si>
  <si>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</si>
  <si>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</si>
  <si>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</si>
  <si>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</si>
  <si>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</si>
  <si>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</si>
  <si>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</si>
  <si>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</si>
  <si>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</si>
  <si>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</si>
  <si>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</si>
  <si>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</si>
  <si>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</si>
  <si>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</si>
  <si>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</si>
  <si>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</si>
  <si>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</si>
  <si>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</si>
  <si>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</si>
  <si>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</si>
  <si>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</si>
  <si>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</si>
  <si>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</si>
  <si>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</si>
  <si>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</si>
  <si>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</si>
  <si>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</si>
  <si>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</si>
  <si>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</si>
  <si>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</si>
  <si>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</si>
  <si>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</si>
  <si>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</si>
  <si>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</si>
  <si>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</si>
  <si>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</si>
  <si>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</si>
  <si>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</si>
  <si>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</si>
  <si>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</si>
  <si>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</si>
  <si>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</si>
  <si>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</si>
  <si>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</si>
  <si>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</si>
  <si>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</si>
  <si>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</si>
  <si>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</si>
  <si>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</si>
  <si>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</si>
  <si>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</si>
  <si>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</si>
  <si>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</si>
  <si>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</si>
  <si>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</si>
  <si>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</si>
  <si>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</si>
  <si>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</si>
  <si>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</si>
  <si>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</si>
  <si>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</si>
  <si>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</si>
  <si>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</si>
  <si>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</si>
  <si>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</si>
  <si>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</si>
  <si>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</si>
  <si>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</si>
  <si>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</si>
  <si>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</si>
  <si>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</si>
  <si>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</si>
  <si>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</si>
  <si>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</si>
  <si>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</si>
  <si>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</si>
  <si>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</si>
  <si>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</si>
  <si>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</si>
  <si>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</si>
  <si>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</si>
  <si>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</si>
  <si>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</si>
  <si>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</si>
  <si>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</si>
  <si>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</si>
  <si>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</si>
  <si>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</si>
  <si>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</si>
  <si>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</si>
  <si>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</si>
  <si>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</si>
  <si>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</si>
  <si>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</si>
  <si>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</si>
  <si>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</si>
  <si>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</si>
  <si>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</si>
  <si>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</si>
  <si>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</si>
  <si>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</si>
  <si>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</si>
  <si>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</si>
  <si>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</si>
  <si>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</si>
  <si>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</si>
  <si>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</si>
  <si>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</si>
  <si>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</si>
  <si>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</si>
  <si>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</si>
  <si>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</si>
  <si>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</si>
  <si>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</si>
  <si>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</si>
  <si>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</si>
  <si>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</si>
  <si>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</si>
  <si>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</si>
  <si>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</si>
  <si>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</si>
  <si>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</si>
  <si>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</si>
  <si>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</si>
  <si>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</si>
  <si>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</si>
  <si>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</si>
  <si>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</si>
  <si>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</si>
  <si>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</si>
  <si>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</si>
  <si>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</si>
  <si>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</si>
  <si>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</si>
  <si>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</si>
  <si>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</si>
  <si>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</si>
  <si>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</si>
  <si>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</si>
  <si>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</si>
  <si>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</si>
  <si>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</si>
  <si>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</si>
  <si>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</si>
  <si>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</si>
  <si>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</si>
  <si>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</si>
  <si>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</si>
  <si>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</si>
  <si>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</si>
  <si>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</si>
  <si>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</si>
  <si>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</si>
  <si>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</si>
  <si>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</si>
  <si>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</si>
  <si>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</si>
  <si>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</si>
  <si>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</si>
  <si>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</si>
  <si>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</si>
  <si>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</si>
  <si>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</si>
  <si>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</si>
  <si>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</si>
  <si>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</si>
  <si>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</si>
  <si>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</si>
  <si>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</si>
  <si>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</si>
  <si>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</si>
  <si>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</si>
  <si>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</si>
  <si>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</si>
  <si>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</si>
  <si>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</si>
  <si>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</si>
  <si>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</si>
  <si>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</si>
  <si>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</si>
  <si>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</si>
  <si>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</si>
  <si>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</si>
  <si>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</si>
  <si>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</si>
  <si>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</si>
  <si>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</si>
  <si>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</si>
  <si>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</si>
  <si>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</si>
  <si>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</si>
  <si>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</si>
  <si>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</si>
  <si>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</si>
  <si>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</si>
  <si>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</si>
  <si>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</si>
  <si>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</si>
  <si>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</si>
  <si>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</si>
  <si>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</si>
  <si>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</si>
  <si>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</si>
  <si>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</si>
  <si>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</si>
  <si>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</si>
  <si>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</si>
  <si>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</si>
  <si>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</si>
  <si>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</si>
  <si>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</si>
  <si>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</si>
  <si>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</si>
  <si>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</si>
  <si>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</si>
  <si>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</si>
  <si>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</si>
  <si>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</si>
  <si>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</si>
  <si>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</si>
  <si>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</si>
  <si>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</si>
  <si>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</si>
  <si>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</si>
  <si>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</si>
  <si>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</si>
  <si>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</si>
  <si>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</si>
  <si>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</si>
  <si>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</si>
  <si>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</si>
  <si>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</si>
  <si>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</si>
  <si>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</si>
  <si>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</si>
  <si>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</si>
  <si>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</si>
  <si>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</si>
  <si>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</si>
  <si>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</si>
  <si>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</si>
  <si>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</si>
  <si>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</si>
  <si>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</si>
  <si>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</si>
  <si>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</si>
  <si>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</si>
  <si>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</si>
  <si>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</si>
  <si>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</si>
  <si>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</si>
  <si>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</si>
  <si>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</si>
  <si>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</si>
  <si>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</si>
  <si>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</si>
  <si>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</si>
  <si>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</si>
  <si>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</si>
  <si>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</si>
  <si>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</si>
  <si>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</si>
  <si>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</si>
  <si>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</si>
  <si>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</si>
  <si>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</si>
  <si>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</si>
  <si>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</si>
  <si>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</si>
  <si>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</si>
  <si>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</si>
  <si>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</si>
  <si>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</si>
  <si>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</si>
  <si>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</si>
  <si>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</si>
  <si>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</si>
  <si>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</si>
  <si>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</si>
  <si>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</si>
  <si>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</si>
  <si>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</si>
  <si>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</si>
  <si>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</si>
  <si>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</si>
  <si>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</si>
  <si>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</si>
  <si>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</si>
  <si>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</si>
  <si>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</si>
  <si>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</si>
  <si>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</si>
  <si>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</si>
  <si>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</si>
  <si>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</si>
  <si>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</si>
  <si>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</si>
  <si>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</si>
  <si>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</si>
  <si>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</si>
  <si>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</si>
  <si>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</si>
  <si>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</si>
  <si>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</si>
  <si>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</si>
  <si>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</si>
  <si>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</si>
  <si>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</si>
  <si>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</si>
  <si>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</si>
  <si>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</si>
  <si>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</si>
  <si>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</si>
  <si>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</si>
  <si>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</si>
  <si>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</si>
  <si>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</si>
  <si>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</si>
  <si>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</si>
  <si>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</si>
  <si>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</si>
  <si>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</si>
  <si>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</si>
  <si>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</si>
  <si>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</si>
  <si>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</si>
  <si>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</si>
  <si>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</si>
  <si>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</si>
  <si>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</si>
  <si>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</si>
  <si>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</si>
  <si>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</si>
  <si>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</si>
  <si>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</si>
  <si>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</si>
  <si>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</si>
  <si>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</si>
  <si>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</si>
  <si>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</si>
  <si>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</si>
  <si>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</si>
  <si>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</si>
  <si>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</si>
  <si>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</si>
  <si>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</si>
  <si>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</si>
  <si>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</si>
  <si>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</si>
  <si>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</si>
  <si>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</si>
  <si>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</si>
  <si>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</si>
  <si>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</si>
  <si>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</si>
  <si>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</si>
  <si>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</si>
  <si>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</si>
  <si>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</si>
  <si>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</si>
  <si>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</si>
  <si>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</si>
  <si>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</si>
  <si>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</si>
  <si>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</si>
  <si>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</si>
  <si>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</si>
  <si>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</si>
  <si>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</si>
  <si>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</si>
  <si>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</si>
  <si>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</si>
  <si>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</si>
  <si>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</si>
  <si>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</si>
  <si>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</si>
  <si>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</si>
  <si>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</si>
  <si>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</si>
  <si>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</si>
  <si>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</si>
  <si>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</si>
  <si>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</si>
  <si>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</si>
  <si>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</si>
  <si>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</si>
  <si>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</si>
  <si>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</si>
  <si>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</si>
  <si>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</si>
  <si>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</si>
  <si>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</si>
  <si>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</si>
  <si>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</si>
  <si>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</si>
  <si>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</si>
  <si>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</si>
  <si>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</si>
  <si>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</si>
  <si>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</si>
  <si>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</si>
  <si>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</si>
  <si>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</si>
  <si>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</si>
  <si>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</si>
  <si>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</si>
  <si>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</si>
  <si>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</si>
  <si>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</si>
  <si>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</si>
  <si>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</si>
  <si>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</si>
  <si>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</si>
  <si>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</si>
  <si>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</si>
  <si>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</si>
  <si>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</si>
  <si>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</si>
  <si>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</si>
  <si>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</si>
  <si>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</si>
  <si>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</si>
  <si>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</si>
  <si>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</si>
  <si>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</si>
  <si>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</si>
  <si>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</si>
  <si>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</si>
  <si>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</si>
  <si>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</si>
  <si>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</si>
  <si>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</si>
  <si>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</si>
  <si>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</si>
  <si>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</si>
  <si>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</si>
  <si>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</si>
  <si>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</si>
  <si>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</si>
  <si>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</si>
  <si>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</si>
  <si>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</si>
  <si>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</si>
  <si>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</si>
  <si>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</si>
  <si>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</si>
  <si>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</si>
  <si>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</si>
  <si>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</si>
  <si>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</si>
  <si>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</si>
  <si>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</si>
  <si>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</si>
  <si>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</si>
  <si>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</si>
  <si>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</si>
  <si>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</si>
  <si>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</si>
  <si>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</si>
  <si>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</si>
  <si>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</si>
  <si>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</si>
  <si>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</si>
  <si>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</si>
  <si>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</si>
  <si>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</si>
  <si>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</si>
  <si>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</si>
  <si>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</si>
  <si>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</si>
  <si>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</si>
  <si>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</si>
  <si>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</si>
  <si>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</si>
  <si>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</si>
  <si>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</si>
  <si>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</si>
  <si>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</si>
  <si>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</si>
  <si>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</si>
  <si>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</si>
  <si>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</si>
  <si>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</si>
  <si>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</si>
  <si>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</si>
  <si>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</si>
  <si>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</si>
  <si>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</si>
  <si>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</si>
  <si>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</si>
  <si>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</si>
  <si>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</si>
  <si>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</si>
  <si>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</si>
  <si>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</si>
  <si>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</si>
  <si>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</si>
  <si>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</si>
  <si>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</si>
  <si>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</si>
  <si>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</si>
  <si>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</si>
  <si>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</si>
  <si>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</si>
  <si>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</si>
  <si>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</si>
  <si>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</si>
  <si>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</si>
  <si>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</si>
  <si>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</si>
  <si>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</si>
  <si>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</si>
  <si>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</si>
  <si>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</si>
  <si>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</si>
  <si>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</si>
  <si>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</si>
  <si>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</si>
  <si>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</si>
  <si>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</si>
  <si>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</si>
  <si>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</si>
  <si>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</si>
  <si>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</si>
  <si>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</si>
  <si>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</si>
  <si>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</si>
  <si>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</si>
  <si>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</si>
  <si>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</si>
  <si>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</si>
  <si>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</si>
  <si>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</si>
  <si>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</si>
  <si>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</si>
  <si>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</si>
  <si>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</si>
  <si>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</si>
  <si>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</si>
  <si>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</si>
  <si>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</si>
  <si>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</si>
  <si>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</si>
  <si>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</si>
  <si>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</si>
  <si>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</si>
  <si>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</si>
  <si>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</si>
  <si>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</si>
  <si>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</si>
  <si>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</si>
  <si>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</si>
  <si>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</si>
  <si>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</si>
  <si>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</si>
  <si>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</si>
  <si>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</si>
  <si>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</si>
  <si>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</si>
  <si>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</si>
  <si>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</si>
  <si>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</si>
  <si>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</si>
  <si>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</si>
  <si>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</si>
  <si>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</si>
  <si>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</si>
  <si>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</si>
  <si>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</si>
  <si>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</si>
  <si>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</si>
  <si>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</si>
  <si>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</si>
  <si>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</si>
  <si>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</si>
  <si>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</si>
  <si>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</si>
  <si>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</si>
  <si>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</si>
  <si>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</si>
  <si>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</si>
  <si>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</si>
  <si>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</si>
  <si>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</si>
  <si>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</si>
  <si>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</si>
  <si>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</si>
  <si>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</si>
  <si>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</si>
  <si>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</si>
  <si>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</si>
  <si>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</si>
  <si>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</si>
  <si>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</si>
  <si>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</si>
  <si>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</si>
  <si>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</si>
  <si>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</si>
  <si>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</si>
  <si>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</si>
  <si>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</si>
  <si>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</si>
  <si>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</si>
  <si>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</si>
  <si>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</si>
  <si>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</si>
  <si>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</si>
  <si>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</si>
  <si>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</si>
  <si>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</si>
  <si>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</si>
  <si>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</si>
  <si>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</si>
  <si>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</si>
  <si>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</si>
  <si>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</si>
  <si>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</si>
  <si>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</si>
  <si>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</si>
  <si>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</si>
  <si>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</si>
  <si>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</si>
  <si>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</si>
  <si>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</si>
  <si>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</si>
  <si>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</si>
  <si>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</si>
  <si>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</si>
  <si>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</si>
  <si>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</si>
  <si>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</si>
  <si>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</si>
  <si>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</si>
  <si>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</si>
  <si>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</si>
  <si>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</si>
  <si>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</si>
  <si>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</si>
  <si>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</si>
  <si>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</si>
  <si>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</si>
  <si>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</si>
  <si>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</si>
  <si>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</si>
  <si>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</si>
  <si>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</si>
  <si>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</si>
  <si>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</si>
  <si>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</si>
  <si>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</si>
  <si>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</si>
  <si>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</si>
  <si>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</si>
  <si>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</si>
  <si>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</si>
  <si>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</si>
  <si>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</si>
  <si>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</si>
  <si>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</si>
  <si>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</si>
  <si>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</si>
  <si>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</si>
  <si>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</si>
  <si>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</si>
  <si>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</si>
  <si>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</si>
  <si>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</si>
  <si>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</si>
  <si>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</si>
  <si>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</si>
  <si>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</si>
  <si>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</si>
  <si>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</si>
  <si>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</si>
  <si>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</si>
  <si>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</si>
  <si>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</si>
  <si>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</si>
  <si>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</si>
  <si>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</si>
  <si>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</si>
  <si>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</si>
  <si>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</si>
  <si>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</si>
  <si>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</si>
  <si>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</si>
  <si>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</si>
  <si>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</si>
  <si>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</si>
  <si>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</si>
  <si>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</si>
  <si>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</si>
  <si>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</si>
  <si>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</si>
  <si>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</si>
  <si>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</si>
  <si>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</si>
  <si>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</si>
  <si>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</si>
  <si>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</si>
  <si>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</si>
  <si>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</si>
  <si>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</si>
  <si>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</si>
  <si>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</si>
  <si>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</si>
  <si>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</si>
  <si>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</si>
  <si>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</si>
  <si>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</si>
  <si>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</si>
  <si>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</si>
  <si>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</si>
  <si>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</si>
  <si>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</si>
  <si>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</si>
  <si>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</si>
  <si>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</si>
  <si>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</si>
  <si>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</si>
  <si>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</si>
  <si>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</si>
  <si>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</si>
  <si>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</si>
  <si>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</si>
  <si>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</si>
  <si>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</si>
  <si>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</si>
  <si>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</si>
  <si>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</si>
  <si>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</si>
  <si>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</si>
  <si>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</si>
  <si>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</si>
  <si>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</si>
  <si>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</si>
  <si>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</si>
  <si>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</si>
  <si>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</si>
  <si>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</si>
  <si>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</si>
  <si>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</si>
  <si>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</si>
  <si>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</si>
  <si>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</si>
  <si>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</si>
  <si>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</si>
  <si>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</si>
  <si>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</si>
  <si>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</si>
  <si>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</si>
  <si>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</si>
  <si>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</si>
  <si>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</si>
  <si>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</si>
  <si>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</si>
  <si>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</si>
  <si>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</si>
  <si>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</si>
  <si>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</si>
  <si>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</si>
  <si>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</si>
  <si>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</si>
  <si>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</si>
  <si>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</si>
  <si>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</si>
  <si>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</si>
  <si>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</si>
  <si>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</si>
  <si>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</si>
  <si>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</si>
  <si>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</si>
  <si>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</si>
  <si>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</si>
  <si>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</si>
  <si>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</si>
  <si>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</si>
  <si>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</si>
  <si>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</si>
  <si>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</si>
  <si>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</si>
  <si>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</si>
  <si>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</si>
  <si>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</si>
  <si>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</si>
  <si>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</si>
  <si>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</si>
  <si>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</si>
  <si>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</si>
  <si>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</si>
  <si>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</si>
  <si>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</si>
  <si>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</si>
  <si>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</si>
  <si>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</si>
  <si>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</si>
  <si>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</si>
  <si>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</si>
  <si>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</si>
  <si>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</si>
  <si>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</si>
  <si>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</si>
  <si>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</si>
  <si>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</si>
  <si>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</si>
  <si>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</si>
  <si>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</si>
  <si>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</si>
  <si>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</si>
  <si>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</si>
  <si>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</si>
  <si>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</si>
  <si>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</si>
  <si>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</si>
  <si>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</si>
  <si>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</si>
  <si>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</si>
  <si>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</si>
  <si>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</si>
  <si>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</si>
  <si>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</si>
  <si>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</si>
  <si>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</si>
  <si>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</si>
  <si>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</si>
  <si>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</si>
  <si>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</si>
  <si>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</si>
  <si>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</si>
  <si>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</si>
  <si>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</si>
  <si>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</si>
  <si>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</si>
  <si>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</si>
  <si>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</si>
  <si>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</si>
  <si>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</si>
  <si>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</si>
  <si>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</si>
  <si>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</si>
  <si>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</si>
  <si>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</si>
  <si>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</si>
  <si>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</si>
  <si>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</si>
  <si>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</si>
  <si>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</si>
  <si>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</si>
  <si>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</si>
  <si>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</si>
  <si>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</si>
  <si>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</si>
  <si>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</si>
  <si>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</si>
  <si>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</si>
  <si>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</si>
  <si>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</si>
  <si>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</si>
  <si>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</si>
  <si>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</si>
  <si>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</si>
  <si>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</si>
  <si>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</si>
  <si>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</si>
  <si>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</si>
  <si>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</si>
  <si>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</si>
  <si>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</si>
  <si>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</si>
  <si>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</si>
  <si>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</si>
  <si>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</si>
  <si>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</si>
  <si>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</si>
  <si>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</si>
  <si>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</si>
  <si>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</si>
  <si>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</si>
  <si>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</si>
  <si>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</si>
  <si>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</si>
  <si>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</si>
  <si>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</si>
  <si>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</si>
  <si>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</si>
  <si>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</si>
  <si>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</si>
  <si>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</si>
  <si>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</si>
  <si>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</si>
  <si>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</si>
  <si>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</si>
  <si>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</si>
  <si>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</si>
  <si>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</si>
  <si>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</si>
  <si>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</si>
  <si>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</si>
  <si>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</si>
  <si>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</si>
  <si>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</si>
  <si>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</si>
  <si>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</si>
  <si>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</si>
  <si>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</si>
  <si>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</si>
  <si>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</si>
  <si>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</si>
  <si>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</si>
  <si>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</si>
  <si>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</si>
  <si>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</si>
  <si>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</si>
  <si>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</si>
  <si>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</si>
  <si>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</si>
  <si>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</si>
  <si>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</si>
  <si>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</si>
  <si>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</si>
  <si>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</si>
  <si>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</si>
  <si>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</si>
  <si>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</si>
  <si>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</si>
  <si>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</si>
  <si>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</si>
  <si>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</si>
  <si>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</si>
  <si>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</si>
  <si>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</si>
  <si>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</si>
  <si>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</si>
  <si>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</si>
  <si>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</si>
  <si>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</si>
  <si>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</si>
  <si>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</si>
  <si>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</si>
  <si>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</si>
  <si>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</si>
  <si>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</si>
  <si>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</si>
  <si>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</si>
  <si>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</si>
  <si>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</si>
  <si>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</si>
  <si>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</si>
  <si>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</si>
  <si>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</si>
  <si>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</si>
  <si>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</si>
  <si>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</si>
  <si>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</si>
  <si>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</si>
  <si>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</si>
  <si>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</si>
  <si>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</si>
  <si>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</si>
  <si>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</si>
  <si>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</si>
  <si>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</si>
  <si>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</si>
  <si>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</si>
  <si>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</si>
  <si>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</si>
  <si>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</si>
  <si>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</si>
  <si>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</si>
  <si>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</si>
  <si>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</si>
  <si>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</si>
  <si>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</si>
  <si>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</si>
  <si>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</si>
  <si>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</si>
  <si>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</si>
  <si>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</si>
  <si>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</si>
  <si>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</si>
  <si>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</si>
  <si>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</si>
  <si>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</si>
  <si>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</si>
  <si>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</si>
  <si>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</si>
  <si>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</si>
  <si>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</si>
  <si>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</si>
  <si>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</si>
  <si>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</si>
  <si>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</si>
  <si>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</si>
  <si>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</si>
  <si>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</si>
  <si>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</si>
  <si>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</si>
  <si>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</si>
  <si>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</si>
  <si>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</si>
  <si>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</si>
  <si>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</si>
  <si>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</si>
  <si>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</si>
  <si>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</si>
  <si>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</si>
  <si>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</si>
  <si>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</si>
  <si>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</si>
  <si>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</si>
  <si>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</si>
  <si>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</si>
  <si>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</si>
  <si>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</si>
  <si>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</si>
  <si>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</si>
  <si>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</si>
  <si>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</si>
  <si>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</si>
  <si>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</si>
  <si>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</si>
  <si>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</si>
  <si>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</si>
  <si>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</si>
  <si>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</si>
  <si>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</si>
  <si>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</si>
  <si>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</si>
  <si>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</si>
  <si>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</si>
  <si>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</si>
  <si>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</si>
  <si>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</si>
  <si>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</si>
  <si>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</si>
  <si>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</si>
  <si>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</si>
  <si>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</si>
  <si>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</si>
  <si>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</si>
  <si>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</si>
  <si>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</si>
  <si>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</si>
  <si>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</si>
  <si>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</si>
  <si>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</si>
  <si>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</si>
  <si>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</si>
  <si>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</si>
  <si>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</si>
  <si>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</si>
  <si>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</si>
  <si>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</si>
  <si>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</si>
  <si>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</si>
  <si>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</si>
  <si>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</si>
  <si>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</si>
  <si>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</si>
  <si>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</si>
  <si>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</si>
  <si>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</si>
  <si>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</si>
  <si>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</si>
  <si>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</si>
  <si>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</si>
  <si>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</si>
  <si>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</si>
  <si>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</si>
  <si>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</si>
  <si>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</si>
  <si>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</si>
  <si>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</si>
  <si>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</si>
  <si>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</si>
  <si>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</si>
  <si>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</si>
  <si>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</si>
  <si>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</si>
  <si>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</si>
  <si>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</si>
  <si>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</si>
  <si>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</si>
  <si>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</si>
  <si>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</si>
  <si>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</si>
  <si>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</si>
  <si>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</si>
  <si>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</si>
  <si>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</si>
  <si>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</si>
  <si>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</si>
  <si>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</si>
  <si>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</si>
  <si>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</si>
  <si>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</si>
  <si>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</si>
  <si>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</si>
  <si>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</si>
  <si>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</si>
  <si>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</si>
  <si>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</si>
  <si>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</si>
  <si>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</si>
  <si>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</si>
  <si>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</si>
  <si>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</si>
  <si>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</si>
  <si>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</si>
  <si>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</si>
  <si>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</si>
  <si>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</si>
  <si>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</si>
  <si>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</si>
  <si>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</si>
  <si>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</si>
  <si>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</si>
  <si>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</si>
  <si>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</si>
  <si>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</si>
  <si>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</si>
  <si>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</si>
  <si>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</si>
  <si>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</si>
  <si>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</si>
  <si>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</si>
  <si>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</si>
  <si>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</si>
  <si>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</si>
  <si>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</si>
  <si>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</si>
  <si>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</si>
  <si>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</si>
  <si>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</si>
  <si>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</si>
  <si>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</si>
  <si>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</si>
  <si>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</si>
  <si>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</si>
  <si>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</si>
  <si>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</si>
  <si>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</si>
  <si>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</si>
  <si>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</si>
  <si>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</si>
  <si>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</si>
  <si>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</si>
  <si>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</si>
  <si>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</si>
  <si>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</si>
  <si>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</si>
  <si>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</si>
  <si>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</si>
  <si>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</si>
  <si>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</si>
  <si>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</si>
  <si>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</si>
  <si>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</si>
  <si>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</si>
  <si>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</si>
  <si>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</si>
  <si>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</si>
  <si>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</si>
  <si>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</si>
  <si>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</si>
  <si>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</si>
  <si>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</si>
  <si>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</si>
  <si>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</si>
  <si>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</si>
  <si>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</si>
  <si>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</si>
  <si>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</si>
  <si>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</si>
  <si>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</si>
  <si>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</si>
  <si>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</si>
  <si>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</si>
  <si>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</si>
  <si>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</si>
  <si>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</si>
  <si>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</si>
  <si>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</si>
  <si>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</si>
  <si>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</si>
  <si>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</si>
  <si>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</si>
  <si>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</si>
  <si>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</si>
  <si>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</si>
  <si>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</si>
  <si>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</si>
  <si>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</si>
  <si>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</si>
  <si>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</si>
  <si>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</si>
  <si>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</si>
  <si>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</si>
  <si>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</si>
  <si>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</si>
  <si>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</si>
  <si>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</si>
  <si>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</si>
  <si>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</si>
  <si>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</si>
  <si>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</si>
  <si>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</si>
  <si>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</si>
  <si>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</si>
  <si>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</si>
  <si>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</si>
  <si>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</si>
  <si>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</si>
  <si>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</si>
  <si>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</si>
  <si>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</si>
  <si>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</si>
  <si>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</si>
  <si>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</si>
  <si>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</si>
  <si>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</si>
  <si>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</si>
  <si>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</si>
  <si>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</si>
  <si>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</si>
  <si>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</si>
  <si>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</si>
  <si>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</si>
  <si>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</si>
  <si>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</si>
  <si>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</si>
  <si>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</si>
  <si>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</si>
  <si>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</si>
  <si>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</si>
  <si>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</si>
  <si>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</si>
  <si>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</si>
  <si>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</si>
  <si>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</si>
  <si>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</si>
  <si>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</si>
  <si>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</si>
  <si>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</si>
  <si>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</si>
  <si>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</si>
  <si>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</si>
  <si>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</si>
  <si>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</si>
  <si>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</si>
  <si>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</si>
  <si>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</si>
  <si>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</si>
  <si>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</si>
  <si>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</si>
  <si>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</si>
  <si>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</si>
  <si>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</si>
  <si>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</si>
  <si>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</si>
  <si>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</si>
  <si>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</si>
  <si>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</si>
  <si>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</si>
  <si>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</si>
  <si>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</si>
  <si>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</si>
  <si>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</si>
  <si>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</si>
  <si>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</si>
  <si>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</si>
  <si>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</si>
  <si>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</si>
  <si>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</si>
  <si>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</si>
  <si>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</si>
  <si>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</si>
  <si>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</si>
  <si>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</si>
  <si>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</si>
  <si>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</si>
  <si>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</si>
  <si>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</si>
  <si>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</si>
  <si>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</si>
  <si>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</si>
  <si>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</si>
  <si>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</si>
  <si>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</si>
  <si>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</si>
  <si>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</si>
  <si>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</si>
  <si>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</si>
  <si>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</si>
  <si>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</si>
  <si>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</si>
  <si>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</si>
  <si>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</si>
  <si>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</si>
  <si>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</si>
  <si>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</si>
  <si>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</si>
  <si>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</si>
  <si>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</si>
  <si>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</si>
  <si>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</si>
  <si>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</si>
  <si>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</si>
  <si>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</si>
  <si>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</si>
  <si>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</si>
  <si>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</si>
  <si>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</si>
  <si>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</si>
  <si>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</si>
  <si>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</si>
  <si>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</si>
  <si>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</si>
  <si>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</si>
  <si>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</si>
  <si>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</si>
  <si>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</si>
  <si>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</si>
  <si>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</si>
  <si>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</si>
  <si>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</si>
  <si>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</si>
  <si>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</si>
  <si>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</si>
  <si>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</si>
  <si>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</si>
  <si>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</si>
  <si>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</si>
  <si>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</si>
  <si>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</si>
  <si>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</si>
  <si>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</si>
  <si>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</si>
  <si>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</si>
  <si>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</si>
  <si>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</si>
  <si>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</si>
  <si>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</si>
  <si>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</si>
  <si>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</si>
  <si>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</si>
  <si>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</si>
  <si>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</si>
  <si>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</si>
  <si>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</si>
  <si>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</si>
  <si>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</si>
  <si>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</si>
  <si>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</si>
  <si>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</si>
  <si>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</si>
  <si>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</si>
  <si>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</si>
  <si>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</si>
  <si>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</si>
  <si>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</si>
  <si>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</si>
  <si>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</si>
  <si>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</si>
  <si>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</si>
  <si>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</si>
  <si>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</si>
  <si>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</si>
  <si>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</si>
  <si>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</si>
  <si>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</si>
  <si>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</si>
  <si>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</si>
  <si>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</si>
  <si>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</si>
  <si>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</si>
  <si>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</si>
  <si>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</si>
  <si>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</si>
  <si>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</si>
  <si>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</si>
  <si>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</si>
  <si>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</si>
  <si>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</si>
  <si>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</si>
  <si>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</si>
  <si>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</si>
  <si>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</si>
  <si>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</si>
  <si>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</si>
  <si>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</si>
  <si>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</si>
  <si>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</si>
  <si>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</si>
  <si>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</si>
  <si>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</si>
  <si>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</si>
  <si>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</si>
  <si>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</si>
  <si>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</si>
  <si>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</si>
  <si>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</si>
  <si>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</si>
  <si>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</si>
  <si>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</si>
  <si>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</si>
  <si>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</si>
  <si>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</si>
  <si>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</si>
  <si>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</si>
  <si>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</si>
  <si>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</si>
  <si>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</si>
  <si>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</si>
  <si>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</si>
  <si>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</si>
  <si>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</si>
  <si>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</si>
  <si>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</si>
  <si>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</si>
  <si>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</si>
  <si>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</si>
  <si>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</si>
  <si>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</si>
  <si>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</si>
  <si>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</si>
  <si>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</si>
  <si>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</si>
  <si>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</si>
  <si>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</si>
  <si>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</si>
  <si>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</si>
  <si>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</si>
  <si>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</si>
  <si>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</si>
  <si>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</si>
  <si>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</si>
  <si>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</si>
  <si>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</si>
  <si>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</si>
  <si>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</si>
  <si>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</si>
  <si>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</si>
  <si>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</si>
  <si>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</si>
  <si>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</si>
  <si>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</si>
  <si>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</si>
  <si>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</si>
  <si>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</si>
  <si>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</si>
  <si>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</si>
  <si>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</si>
  <si>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</si>
  <si>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</si>
  <si>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</si>
  <si>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</si>
  <si>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</si>
  <si>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</si>
  <si>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</si>
  <si>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</si>
  <si>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</si>
  <si>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</si>
  <si>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</si>
  <si>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</si>
  <si>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</si>
  <si>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</si>
  <si>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</si>
  <si>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</si>
  <si>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</si>
  <si>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</si>
  <si>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</si>
  <si>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</si>
  <si>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</si>
  <si>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</si>
  <si>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</si>
  <si>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</si>
  <si>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</si>
  <si>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</si>
  <si>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</si>
  <si>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</si>
  <si>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</si>
  <si>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</si>
  <si>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</si>
  <si>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</si>
  <si>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</si>
  <si>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</si>
  <si>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</si>
  <si>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</si>
  <si>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</si>
  <si>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</si>
  <si>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</si>
  <si>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</si>
  <si>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</si>
  <si>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</si>
  <si>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</si>
  <si>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</si>
  <si>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</si>
  <si>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</si>
  <si>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</si>
  <si>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</si>
  <si>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</si>
  <si>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</si>
  <si>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</si>
  <si>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</si>
  <si>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</si>
  <si>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</si>
  <si>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</si>
  <si>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</si>
  <si>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</si>
  <si>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</si>
  <si>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</si>
  <si>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</si>
  <si>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</si>
  <si>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</si>
  <si>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</si>
  <si>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</si>
  <si>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</si>
  <si>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</si>
  <si>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</si>
  <si>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</si>
  <si>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</si>
  <si>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</si>
  <si>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</si>
  <si>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</si>
  <si>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</si>
  <si>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</si>
  <si>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</si>
  <si>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</si>
  <si>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</si>
  <si>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</si>
  <si>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</si>
  <si>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</si>
  <si>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</si>
  <si>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</si>
  <si>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</si>
  <si>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</si>
  <si>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</si>
  <si>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</si>
  <si>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</si>
  <si>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</si>
  <si>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</si>
  <si>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</si>
  <si>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</si>
  <si>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</si>
  <si>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</si>
  <si>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</si>
  <si>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</si>
  <si>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</si>
  <si>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</si>
  <si>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</si>
  <si>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</si>
  <si>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</si>
  <si>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</si>
  <si>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</si>
  <si>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</si>
  <si>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</si>
  <si>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</si>
  <si>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</si>
  <si>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</si>
  <si>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</si>
  <si>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</si>
  <si>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</si>
  <si>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</si>
  <si>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</si>
  <si>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</si>
  <si>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</si>
  <si>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</si>
  <si>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</si>
  <si>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</si>
  <si>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</si>
  <si>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</si>
  <si>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</si>
  <si>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</si>
  <si>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</si>
  <si>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</si>
  <si>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</si>
  <si>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</si>
  <si>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</si>
  <si>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</si>
  <si>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</si>
  <si>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</si>
  <si>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</si>
  <si>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</si>
  <si>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</si>
  <si>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</si>
  <si>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</si>
  <si>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</si>
  <si>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</si>
  <si>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</si>
  <si>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</si>
  <si>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</si>
  <si>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</si>
  <si>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</si>
  <si>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</si>
  <si>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</si>
  <si>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</si>
  <si>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</si>
  <si>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</si>
  <si>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</si>
  <si>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</si>
  <si>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</si>
  <si>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</si>
  <si>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</si>
  <si>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</si>
  <si>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</si>
  <si>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</si>
  <si>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</si>
  <si>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</si>
  <si>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</si>
  <si>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</si>
  <si>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</si>
  <si>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</si>
  <si>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</si>
  <si>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</si>
  <si>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</si>
  <si>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</si>
  <si>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</si>
  <si>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</si>
  <si>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</si>
  <si>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</si>
  <si>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</si>
  <si>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</si>
  <si>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</si>
  <si>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</si>
  <si>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</si>
  <si>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</si>
  <si>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</si>
  <si>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</si>
  <si>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</si>
  <si>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</si>
  <si>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</si>
  <si>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</si>
  <si>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</si>
  <si>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</si>
  <si>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</si>
  <si>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</si>
  <si>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</si>
  <si>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</si>
  <si>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</si>
  <si>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</si>
  <si>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</si>
  <si>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</si>
  <si>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</si>
  <si>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</si>
  <si>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</si>
  <si>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</si>
  <si>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</si>
  <si>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</si>
  <si>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</si>
  <si>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</si>
  <si>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</si>
  <si>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</si>
  <si>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</si>
  <si>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</si>
  <si>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</si>
  <si>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</si>
  <si>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</si>
  <si>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</si>
  <si>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</si>
  <si>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</si>
  <si>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</si>
  <si>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</si>
  <si>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</si>
  <si>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</si>
  <si>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</si>
  <si>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</si>
  <si>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</si>
  <si>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</si>
  <si>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</si>
  <si>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</si>
  <si>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</si>
  <si>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</si>
  <si>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</si>
  <si>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</si>
  <si>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</si>
  <si>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</si>
  <si>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</si>
  <si>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</si>
  <si>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</si>
  <si>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</si>
  <si>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</si>
  <si>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</si>
  <si>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</si>
  <si>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</si>
  <si>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</si>
  <si>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</si>
  <si>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</si>
  <si>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</si>
  <si>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</si>
  <si>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</si>
  <si>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</si>
  <si>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</si>
  <si>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</si>
  <si>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</si>
  <si>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</si>
  <si>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</si>
  <si>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</si>
  <si>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</si>
  <si>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</si>
  <si>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</si>
  <si>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</si>
  <si>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</si>
  <si>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</si>
  <si>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</si>
  <si>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</si>
  <si>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</si>
  <si>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</si>
  <si>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</si>
  <si>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</si>
  <si>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</si>
  <si>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</si>
  <si>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</si>
  <si>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</si>
  <si>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</si>
  <si>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</si>
  <si>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</si>
  <si>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</si>
  <si>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</si>
  <si>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</si>
  <si>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</si>
  <si>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</si>
  <si>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</si>
  <si>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</si>
  <si>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</si>
  <si>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</si>
  <si>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</si>
  <si>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</si>
  <si>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</si>
  <si>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</si>
  <si>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</si>
  <si>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</si>
  <si>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</si>
  <si>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</si>
  <si>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</si>
  <si>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</si>
  <si>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</si>
  <si>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</si>
  <si>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</si>
  <si>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</si>
  <si>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</si>
  <si>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</si>
  <si>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</si>
  <si>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</si>
  <si>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</si>
  <si>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</si>
  <si>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</si>
  <si>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</si>
  <si>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</si>
  <si>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</si>
  <si>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</si>
  <si>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</si>
  <si>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</si>
  <si>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</si>
  <si>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</si>
  <si>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</si>
  <si>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</si>
  <si>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</si>
  <si>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</si>
  <si>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</si>
  <si>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</si>
  <si>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</si>
  <si>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</si>
  <si>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</si>
  <si>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</si>
  <si>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</si>
  <si>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</si>
  <si>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</si>
  <si>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</si>
  <si>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</si>
  <si>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</si>
  <si>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</si>
  <si>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</si>
  <si>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</si>
  <si>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</si>
  <si>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</si>
  <si>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</si>
  <si>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</si>
  <si>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</si>
  <si>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</si>
  <si>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</si>
  <si>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</si>
  <si>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</si>
  <si>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</si>
  <si>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</si>
  <si>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</si>
  <si>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</si>
  <si>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</si>
  <si>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</si>
  <si>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</si>
  <si>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</si>
  <si>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</si>
  <si>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</si>
  <si>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</si>
  <si>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</si>
  <si>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</si>
  <si>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</si>
  <si>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</si>
  <si>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</si>
  <si>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</si>
  <si>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</si>
  <si>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</si>
  <si>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</si>
  <si>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</si>
  <si>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</si>
  <si>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</si>
  <si>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</si>
  <si>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</si>
  <si>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</si>
  <si>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</si>
  <si>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</si>
  <si>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</si>
  <si>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</si>
  <si>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</si>
  <si>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</si>
  <si>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</si>
  <si>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</si>
  <si>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</si>
  <si>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</si>
  <si>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</si>
  <si>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</si>
  <si>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</si>
  <si>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</si>
  <si>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</si>
  <si>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</si>
  <si>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</si>
  <si>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</si>
  <si>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</si>
  <si>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</si>
  <si>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</si>
  <si>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</si>
  <si>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</si>
  <si>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</si>
  <si>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</si>
  <si>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</si>
  <si>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</si>
  <si>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</si>
  <si>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</si>
  <si>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</si>
  <si>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</si>
  <si>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</si>
  <si>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</si>
  <si>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</si>
  <si>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</si>
  <si>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</si>
  <si>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</si>
  <si>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</si>
  <si>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</si>
  <si>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</si>
  <si>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</si>
  <si>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</si>
  <si>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</si>
  <si>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</si>
  <si>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</si>
  <si>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</si>
  <si>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</si>
  <si>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</si>
  <si>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</si>
  <si>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</si>
  <si>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</si>
  <si>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</si>
  <si>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</si>
  <si>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</si>
  <si>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</si>
  <si>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</si>
  <si>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</si>
  <si>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</si>
  <si>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</si>
  <si>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</si>
  <si>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</si>
  <si>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</si>
  <si>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</si>
  <si>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</si>
  <si>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</si>
  <si>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</si>
  <si>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</si>
  <si>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</si>
  <si>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</si>
  <si>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</si>
  <si>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</si>
  <si>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</si>
  <si>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</si>
  <si>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</si>
  <si>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</si>
  <si>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</si>
  <si>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</si>
  <si>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</si>
  <si>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</si>
  <si>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</si>
  <si>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</si>
  <si>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</si>
  <si>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</si>
  <si>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</si>
  <si>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</si>
  <si>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</si>
  <si>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</si>
  <si>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</si>
  <si>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</si>
  <si>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</si>
  <si>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</si>
  <si>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</si>
  <si>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</si>
  <si>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</si>
  <si>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</si>
  <si>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</si>
  <si>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</si>
  <si>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</si>
  <si>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</si>
  <si>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</si>
  <si>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</si>
  <si>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</si>
  <si>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</si>
  <si>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</si>
  <si>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</si>
  <si>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</si>
  <si>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</si>
  <si>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</si>
  <si>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</si>
  <si>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</si>
  <si>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</si>
  <si>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</si>
  <si>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</si>
  <si>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</si>
  <si>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</si>
  <si>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</si>
  <si>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</si>
  <si>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</si>
  <si>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</si>
  <si>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</si>
  <si>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</si>
  <si>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</si>
  <si>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</si>
  <si>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</si>
  <si>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</si>
  <si>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</si>
  <si>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</si>
  <si>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</si>
  <si>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</si>
  <si>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</si>
  <si>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</si>
  <si>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</si>
  <si>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</si>
  <si>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</si>
  <si>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</si>
  <si>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</si>
  <si>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</si>
  <si>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</si>
  <si>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</si>
  <si>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</si>
  <si>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</si>
  <si>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</si>
  <si>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</si>
  <si>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</si>
  <si>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</si>
  <si>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</si>
  <si>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</si>
  <si>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</si>
  <si>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</si>
  <si>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</si>
  <si>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</si>
  <si>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</si>
  <si>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</si>
  <si>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</si>
  <si>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</si>
  <si>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</si>
  <si>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</si>
  <si>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</si>
  <si>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</si>
  <si>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</si>
  <si>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</si>
  <si>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</si>
  <si>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</si>
  <si>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</si>
  <si>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</si>
  <si>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</si>
  <si>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</si>
  <si>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</si>
  <si>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</si>
  <si>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</si>
  <si>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</si>
  <si>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</si>
  <si>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</si>
  <si>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</si>
  <si>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</si>
  <si>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</si>
  <si>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</si>
  <si>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</si>
  <si>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</si>
  <si>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</si>
  <si>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</si>
  <si>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</si>
  <si>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</si>
  <si>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</si>
  <si>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</si>
  <si>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</si>
  <si>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</si>
  <si>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</si>
  <si>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</si>
  <si>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</si>
  <si>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</si>
  <si>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</si>
  <si>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</si>
  <si>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</si>
  <si>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</si>
  <si>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</si>
  <si>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</si>
  <si>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</si>
  <si>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</si>
  <si>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</si>
  <si>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</si>
  <si>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</si>
  <si>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</si>
  <si>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</si>
  <si>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</si>
  <si>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</si>
  <si>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</si>
  <si>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</si>
  <si>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</si>
  <si>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</si>
  <si>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</si>
  <si>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</si>
  <si>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</si>
  <si>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</si>
  <si>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</si>
  <si>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</si>
  <si>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</si>
  <si>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</si>
  <si>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</si>
  <si>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</si>
  <si>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</si>
  <si>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</si>
  <si>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</si>
  <si>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</si>
  <si>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</si>
  <si>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</si>
  <si>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</si>
  <si>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</si>
  <si>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</si>
  <si>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</si>
  <si>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</si>
  <si>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</si>
  <si>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</si>
  <si>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</si>
  <si>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</si>
  <si>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</si>
  <si>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</si>
  <si>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</si>
  <si>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</si>
  <si>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</si>
  <si>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</si>
  <si>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</si>
  <si>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</si>
  <si>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</si>
  <si>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</si>
  <si>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</si>
  <si>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</si>
  <si>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</si>
  <si>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</si>
  <si>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</si>
  <si>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</si>
  <si>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</si>
  <si>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</si>
  <si>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</si>
  <si>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</si>
  <si>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</si>
  <si>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</si>
  <si>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</si>
  <si>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</si>
  <si>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</si>
  <si>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</si>
  <si>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</si>
  <si>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</si>
  <si>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</si>
  <si>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</si>
  <si>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</si>
  <si>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</si>
  <si>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</si>
  <si>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</si>
  <si>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</si>
  <si>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</si>
  <si>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</si>
  <si>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</si>
  <si>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</si>
  <si>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</si>
  <si>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</si>
  <si>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</si>
  <si>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</si>
  <si>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</si>
  <si>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</si>
  <si>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</si>
  <si>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</si>
  <si>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</si>
  <si>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</si>
  <si>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</si>
  <si>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</si>
  <si>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</si>
  <si>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</si>
  <si>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</si>
  <si>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</si>
  <si>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</si>
  <si>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</si>
  <si>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</si>
  <si>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</si>
  <si>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</si>
  <si>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</si>
  <si>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</si>
  <si>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</si>
  <si>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</si>
  <si>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</si>
  <si>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</si>
  <si>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</si>
  <si>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</si>
  <si>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</si>
  <si>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</si>
  <si>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</si>
  <si>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</si>
  <si>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</si>
  <si>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</si>
  <si>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</si>
  <si>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</si>
  <si>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</si>
  <si>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</si>
  <si>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</si>
  <si>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</si>
  <si>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</si>
  <si>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</si>
  <si>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</si>
  <si>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</si>
  <si>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</si>
  <si>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</si>
  <si>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</si>
  <si>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</si>
  <si>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</si>
  <si>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</si>
  <si>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</si>
  <si>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</si>
  <si>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</si>
  <si>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</si>
  <si>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</si>
  <si>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</si>
  <si>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</si>
  <si>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</si>
  <si>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</si>
  <si>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</si>
  <si>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</si>
  <si>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</si>
  <si>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</si>
  <si>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</si>
  <si>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</si>
  <si>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</si>
  <si>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</si>
  <si>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</si>
  <si>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</si>
  <si>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</si>
  <si>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</si>
  <si>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</si>
  <si>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</si>
  <si>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</si>
  <si>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</si>
  <si>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</si>
  <si>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</si>
  <si>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</si>
  <si>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</si>
  <si>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</si>
  <si>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</si>
  <si>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</si>
  <si>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</si>
  <si>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</si>
  <si>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</si>
  <si>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</si>
  <si>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</si>
  <si>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</si>
  <si>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</si>
  <si>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</si>
  <si>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</si>
  <si>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</si>
  <si>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</si>
  <si>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</si>
  <si>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</si>
  <si>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</si>
  <si>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</si>
  <si>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</si>
  <si>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</si>
  <si>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</si>
  <si>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</si>
  <si>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</si>
  <si>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</si>
  <si>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</si>
  <si>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</si>
  <si>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</si>
  <si>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</si>
  <si>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</si>
  <si>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</si>
  <si>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</si>
  <si>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</si>
  <si>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</si>
  <si>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</si>
  <si>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</si>
  <si>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</si>
  <si>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</si>
  <si>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</si>
  <si>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</si>
  <si>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</si>
  <si>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</si>
  <si>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</si>
  <si>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</si>
  <si>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</si>
  <si>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</si>
  <si>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</si>
  <si>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</si>
  <si>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</si>
  <si>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</si>
  <si>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</si>
  <si>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</si>
  <si>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</si>
  <si>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</si>
  <si>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</si>
  <si>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</si>
  <si>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</si>
  <si>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</si>
  <si>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</si>
  <si>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</si>
  <si>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</si>
  <si>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</si>
  <si>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</si>
  <si>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</si>
  <si>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</si>
  <si>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</si>
  <si>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</si>
  <si>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</si>
  <si>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</si>
  <si>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</si>
  <si>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</si>
  <si>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</si>
  <si>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</si>
  <si>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</si>
  <si>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</si>
  <si>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</si>
  <si>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</si>
  <si>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</si>
  <si>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</si>
  <si>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</si>
  <si>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</si>
  <si>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</si>
  <si>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</si>
  <si>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</si>
  <si>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</si>
  <si>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</si>
  <si>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</si>
  <si>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</si>
  <si>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</si>
  <si>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</si>
  <si>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</si>
  <si>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</si>
  <si>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</si>
  <si>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</si>
  <si>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</si>
  <si>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</si>
  <si>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</si>
  <si>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</si>
  <si>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</si>
  <si>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</si>
  <si>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</si>
  <si>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</si>
  <si>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</si>
  <si>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</si>
  <si>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</si>
  <si>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</si>
  <si>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</si>
  <si>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</si>
  <si>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</si>
  <si>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</si>
  <si>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</si>
  <si>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</si>
  <si>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</si>
  <si>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</si>
  <si>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</si>
  <si>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</si>
  <si>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</si>
  <si>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</si>
  <si>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</si>
  <si>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</si>
  <si>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</si>
  <si>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</si>
  <si>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</si>
  <si>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</si>
  <si>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</si>
  <si>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</si>
  <si>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</si>
  <si>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</si>
  <si>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</si>
  <si>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</si>
  <si>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</si>
  <si>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</si>
  <si>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</si>
  <si>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</si>
  <si>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</si>
  <si>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</si>
  <si>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</si>
  <si>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</si>
  <si>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</si>
  <si>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</si>
  <si>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</si>
  <si>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</si>
  <si>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</si>
  <si>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</si>
  <si>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</si>
  <si>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</si>
  <si>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</si>
  <si>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</si>
  <si>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</si>
  <si>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</si>
  <si>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</si>
  <si>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</si>
  <si>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</si>
  <si>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</si>
  <si>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</si>
  <si>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</si>
  <si>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</si>
  <si>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</si>
  <si>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</si>
  <si>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</si>
  <si>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</si>
  <si>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</si>
  <si>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</si>
  <si>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</si>
  <si>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</si>
  <si>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</si>
  <si>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</si>
  <si>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</si>
  <si>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</si>
  <si>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</si>
  <si>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</si>
  <si>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</si>
  <si>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</si>
  <si>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</si>
  <si>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</si>
  <si>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</si>
  <si>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</si>
  <si>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</si>
  <si>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</si>
  <si>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</si>
  <si>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</si>
  <si>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</si>
  <si>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</si>
  <si>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</si>
  <si>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</si>
  <si>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</si>
  <si>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</si>
  <si>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</si>
  <si>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</si>
  <si>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</si>
  <si>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</si>
  <si>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</si>
  <si>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</si>
  <si>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</si>
  <si>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</si>
  <si>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</si>
  <si>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</si>
  <si>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</si>
  <si>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</si>
  <si>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</si>
  <si>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</si>
  <si>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</si>
  <si>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</si>
  <si>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</si>
  <si>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</si>
  <si>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</si>
  <si>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</si>
  <si>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</si>
  <si>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</si>
  <si>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</si>
  <si>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</si>
  <si>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</si>
  <si>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</si>
  <si>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</si>
  <si>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</si>
  <si>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</si>
  <si>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</si>
  <si>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</si>
  <si>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</si>
  <si>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</si>
  <si>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</si>
  <si>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</si>
  <si>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</si>
  <si>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</si>
  <si>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</si>
  <si>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</si>
  <si>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</si>
  <si>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</si>
  <si>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</si>
  <si>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</si>
  <si>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</si>
  <si>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</si>
  <si>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</si>
  <si>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</si>
  <si>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</si>
  <si>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</si>
  <si>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</si>
  <si>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</si>
  <si>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</si>
  <si>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</si>
  <si>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</si>
  <si>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</si>
  <si>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</si>
  <si>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</si>
  <si>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</si>
  <si>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</si>
  <si>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</si>
  <si>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</si>
  <si>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</si>
  <si>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</si>
  <si>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</si>
  <si>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</si>
  <si>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</si>
  <si>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</si>
  <si>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</si>
  <si>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</si>
  <si>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</si>
  <si>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</si>
  <si>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</si>
  <si>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</si>
  <si>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</si>
  <si>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</si>
  <si>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</si>
  <si>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</si>
  <si>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</si>
  <si>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</si>
  <si>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</si>
  <si>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</si>
  <si>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</si>
  <si>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</si>
  <si>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</si>
  <si>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</si>
  <si>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</si>
  <si>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</si>
  <si>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</si>
  <si>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</si>
  <si>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</si>
  <si>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</si>
  <si>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</si>
  <si>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</si>
  <si>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</si>
  <si>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</si>
  <si>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</si>
  <si>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</si>
  <si>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</si>
  <si>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</si>
  <si>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</si>
  <si>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</si>
  <si>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</si>
  <si>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</si>
  <si>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</si>
  <si>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</si>
  <si>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</si>
  <si>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</si>
  <si>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</si>
  <si>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</si>
  <si>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</si>
  <si>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</si>
  <si>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</si>
  <si>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</si>
  <si>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</si>
  <si>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</si>
  <si>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</si>
  <si>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</si>
  <si>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</si>
  <si>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</si>
  <si>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</si>
  <si>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</si>
  <si>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</si>
  <si>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</si>
  <si>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</si>
  <si>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</si>
  <si>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</si>
  <si>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</si>
  <si>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</si>
  <si>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</si>
  <si>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</si>
  <si>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</si>
  <si>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</si>
  <si>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</si>
  <si>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</si>
  <si>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</si>
  <si>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</si>
  <si>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</si>
  <si>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</si>
  <si>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</si>
  <si>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</si>
  <si>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</si>
  <si>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</si>
  <si>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</si>
  <si>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</si>
  <si>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</si>
  <si>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</si>
  <si>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</si>
  <si>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</si>
  <si>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</si>
  <si>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</si>
  <si>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</si>
  <si>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</si>
  <si>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</si>
  <si>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</si>
  <si>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</si>
  <si>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</si>
  <si>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</si>
  <si>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</si>
  <si>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</si>
  <si>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</si>
  <si>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</si>
  <si>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</si>
  <si>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</si>
  <si>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</si>
  <si>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</si>
  <si>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</si>
  <si>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</si>
  <si>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</si>
  <si>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</si>
  <si>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</si>
  <si>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</si>
  <si>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</si>
  <si>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</si>
  <si>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</si>
  <si>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</si>
  <si>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</si>
  <si>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</si>
  <si>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</si>
  <si>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</si>
  <si>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</si>
  <si>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</si>
  <si>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</si>
  <si>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</si>
  <si>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</si>
  <si>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</si>
  <si>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</si>
  <si>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</si>
  <si>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</si>
  <si>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</si>
  <si>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</si>
  <si>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</si>
  <si>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</si>
  <si>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</si>
  <si>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</si>
  <si>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</si>
  <si>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</si>
  <si>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</si>
  <si>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</si>
  <si>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</si>
  <si>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</si>
  <si>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</si>
  <si>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</si>
  <si>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</si>
  <si>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</si>
  <si>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</si>
  <si>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</si>
  <si>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</si>
  <si>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</si>
  <si>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</si>
  <si>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</si>
  <si>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</si>
  <si>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</si>
  <si>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</si>
  <si>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</si>
  <si>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</si>
  <si>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</si>
  <si>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</si>
  <si>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</si>
  <si>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</si>
  <si>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</si>
  <si>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</si>
  <si>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</si>
  <si>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</si>
  <si>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</si>
  <si>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</si>
  <si>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</si>
  <si>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</si>
  <si>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</si>
  <si>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</si>
  <si>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</si>
  <si>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</si>
  <si>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</si>
  <si>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</si>
  <si>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</si>
  <si>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</si>
  <si>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</si>
  <si>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</si>
  <si>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</si>
  <si>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</si>
  <si>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</si>
  <si>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</si>
  <si>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</si>
  <si>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</si>
  <si>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</si>
  <si>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</si>
  <si>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</si>
  <si>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</si>
  <si>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</si>
  <si>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</si>
  <si>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</si>
  <si>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</si>
  <si>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</si>
  <si>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</si>
  <si>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</si>
  <si>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</si>
  <si>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</si>
  <si>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</si>
  <si>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</si>
  <si>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</si>
  <si>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</si>
  <si>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</si>
  <si>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</si>
  <si>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</si>
  <si>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</si>
  <si>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</si>
  <si>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</si>
  <si>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</si>
  <si>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</si>
  <si>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</si>
  <si>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</si>
  <si>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</si>
  <si>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</si>
  <si>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</si>
  <si>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</si>
  <si>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</si>
  <si>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</si>
  <si>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</si>
  <si>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</si>
  <si>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</si>
  <si>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</si>
  <si>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</si>
  <si>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</si>
  <si>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</si>
  <si>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</si>
  <si>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</si>
  <si>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</si>
  <si>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</si>
  <si>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</si>
  <si>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</si>
  <si>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</si>
  <si>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</si>
  <si>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</si>
  <si>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</si>
  <si>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</si>
  <si>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</si>
  <si>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</si>
  <si>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</si>
  <si>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</si>
  <si>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</si>
  <si>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</si>
  <si>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</si>
  <si>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</si>
  <si>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</si>
  <si>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</si>
  <si>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</si>
  <si>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</si>
  <si>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</si>
  <si>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</si>
  <si>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</si>
  <si>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</si>
  <si>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</si>
  <si>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</si>
  <si>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</si>
  <si>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</si>
  <si>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</si>
  <si>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</si>
  <si>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</si>
  <si>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</si>
  <si>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</si>
  <si>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</si>
  <si>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</si>
  <si>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</si>
  <si>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</si>
  <si>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</si>
  <si>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</si>
  <si>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</si>
  <si>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</si>
  <si>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</si>
  <si>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</si>
  <si>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</si>
  <si>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</si>
  <si>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</si>
  <si>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</si>
  <si>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</si>
  <si>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</si>
  <si>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</si>
  <si>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</si>
  <si>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</si>
  <si>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</si>
  <si>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</si>
  <si>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</si>
  <si>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</si>
  <si>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</si>
  <si>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</si>
  <si>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</si>
  <si>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</si>
  <si>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</si>
  <si>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</si>
  <si>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</si>
  <si>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</si>
  <si>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</si>
  <si>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</si>
  <si>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</si>
  <si>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</si>
  <si>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</si>
  <si>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</si>
  <si>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</si>
  <si>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</si>
  <si>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</si>
  <si>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</si>
  <si>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</si>
  <si>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</si>
  <si>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</si>
  <si>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</si>
  <si>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</si>
  <si>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</si>
  <si>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</si>
  <si>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</si>
  <si>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</si>
  <si>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</si>
  <si>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</si>
  <si>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</si>
  <si>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</si>
  <si>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</si>
  <si>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</si>
  <si>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</si>
  <si>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</si>
  <si>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</si>
  <si>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</si>
  <si>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</si>
  <si>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</si>
  <si>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</si>
  <si>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</si>
  <si>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</si>
  <si>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</si>
  <si>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</si>
  <si>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</si>
  <si>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</si>
  <si>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</si>
  <si>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</si>
  <si>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</si>
  <si>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</si>
  <si>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</si>
  <si>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</si>
  <si>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</si>
  <si>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</si>
  <si>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</si>
  <si>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</si>
  <si>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</si>
  <si>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</si>
  <si>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</si>
  <si>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</si>
  <si>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</si>
  <si>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</si>
  <si>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</si>
  <si>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</si>
  <si>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</si>
  <si>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</si>
  <si>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</si>
  <si>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</si>
  <si>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</si>
  <si>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</si>
  <si>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</si>
  <si>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</si>
  <si>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</si>
  <si>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</si>
  <si>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</si>
  <si>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</si>
  <si>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</si>
  <si>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</si>
  <si>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</si>
  <si>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</si>
  <si>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</si>
  <si>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</si>
  <si>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</si>
  <si>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</si>
  <si>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</si>
  <si>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</si>
  <si>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</si>
  <si>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</si>
  <si>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</si>
  <si>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</si>
  <si>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</si>
  <si>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</si>
  <si>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</si>
  <si>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</si>
  <si>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</si>
  <si>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</si>
  <si>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</si>
  <si>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</si>
  <si>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</si>
  <si>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</si>
  <si>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</si>
  <si>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</si>
  <si>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</si>
  <si>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</si>
  <si>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</si>
  <si>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</si>
  <si>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</si>
  <si>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</si>
  <si>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</si>
  <si>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</si>
  <si>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</si>
  <si>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</si>
  <si>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</si>
  <si>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</si>
  <si>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</si>
  <si>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</si>
  <si>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</si>
  <si>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</si>
  <si>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</si>
  <si>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</si>
  <si>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</si>
  <si>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</si>
  <si>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</si>
  <si>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</si>
  <si>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</si>
  <si>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</si>
  <si>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</si>
  <si>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</si>
  <si>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</si>
  <si>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</si>
  <si>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</si>
  <si>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</si>
  <si>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</si>
  <si>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</si>
  <si>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</si>
  <si>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</si>
  <si>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</si>
  <si>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</si>
  <si>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</si>
  <si>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</si>
  <si>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</si>
  <si>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</si>
  <si>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</si>
  <si>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</si>
  <si>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</si>
  <si>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</si>
  <si>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</si>
  <si>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</si>
  <si>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</si>
  <si>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</si>
  <si>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</si>
  <si>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</si>
  <si>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</si>
  <si>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</si>
  <si>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</si>
  <si>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</si>
  <si>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</si>
  <si>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</si>
  <si>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</si>
  <si>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</si>
  <si>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</si>
  <si>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</si>
  <si>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</si>
  <si>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</si>
  <si>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</si>
  <si>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</si>
  <si>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</si>
  <si>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</si>
  <si>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</si>
  <si>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</si>
  <si>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</si>
  <si>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</si>
  <si>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</si>
  <si>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</si>
  <si>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</si>
  <si>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</si>
  <si>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</si>
  <si>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</si>
  <si>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</si>
  <si>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</si>
  <si>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</si>
  <si>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</si>
  <si>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</si>
  <si>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</si>
  <si>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</si>
  <si>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</si>
  <si>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</si>
  <si>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</si>
  <si>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</si>
  <si>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</si>
  <si>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</si>
  <si>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</si>
  <si>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</si>
  <si>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</si>
  <si>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</si>
  <si>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</si>
  <si>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</si>
  <si>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</si>
  <si>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</si>
  <si>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</si>
  <si>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</si>
  <si>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</si>
  <si>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</si>
  <si>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</si>
  <si>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</si>
  <si>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</si>
  <si>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</si>
  <si>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</si>
  <si>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</si>
  <si>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</si>
  <si>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</si>
  <si>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</si>
  <si>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</si>
  <si>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</si>
  <si>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</si>
  <si>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</si>
  <si>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</si>
  <si>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</si>
  <si>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</si>
  <si>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</si>
  <si>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</si>
  <si>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</si>
  <si>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</si>
  <si>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</si>
  <si>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</si>
  <si>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</si>
  <si>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</si>
  <si>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</si>
  <si>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</si>
  <si>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</si>
  <si>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</si>
  <si>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</si>
  <si>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</si>
  <si>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</si>
  <si>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</si>
  <si>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</si>
  <si>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</si>
  <si>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</si>
  <si>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</si>
  <si>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</si>
  <si>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</si>
  <si>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</si>
  <si>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</si>
  <si>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</si>
  <si>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</si>
  <si>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</si>
  <si>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</si>
  <si>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</si>
  <si>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</si>
  <si>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</si>
  <si>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</si>
  <si>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</si>
  <si>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</si>
  <si>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</si>
  <si>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</si>
  <si>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</si>
  <si>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</si>
  <si>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</si>
  <si>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</si>
  <si>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</si>
  <si>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</si>
  <si>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</si>
  <si>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</si>
  <si>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</si>
  <si>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</si>
  <si>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</si>
  <si>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</si>
  <si>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</si>
  <si>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</si>
  <si>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</si>
  <si>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</si>
  <si>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</si>
  <si>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</si>
  <si>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</si>
  <si>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</si>
  <si>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</si>
  <si>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</si>
  <si>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</si>
  <si>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</si>
  <si>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</si>
  <si>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</si>
  <si>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</si>
  <si>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</si>
  <si>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</si>
  <si>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</si>
  <si>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</si>
  <si>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</si>
  <si>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</si>
  <si>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</si>
  <si>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</si>
  <si>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</si>
  <si>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</si>
  <si>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</si>
  <si>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</si>
  <si>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</si>
  <si>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</si>
  <si>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</si>
  <si>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</si>
  <si>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</si>
  <si>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</si>
  <si>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</si>
  <si>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</si>
  <si>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</si>
  <si>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</si>
  <si>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</si>
  <si>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</si>
  <si>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</si>
  <si>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</si>
  <si>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</si>
  <si>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</si>
  <si>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</si>
  <si>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</si>
  <si>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</si>
  <si>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</si>
  <si>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</si>
  <si>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</si>
  <si>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</si>
  <si>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</si>
  <si>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</si>
  <si>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</si>
  <si>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</si>
  <si>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</si>
  <si>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</si>
  <si>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</si>
  <si>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</si>
  <si>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</si>
  <si>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</si>
  <si>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</si>
  <si>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</si>
  <si>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</si>
  <si>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</si>
  <si>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</si>
  <si>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</si>
  <si>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</si>
  <si>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</si>
  <si>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</si>
  <si>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</si>
  <si>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</si>
  <si>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</si>
  <si>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</si>
  <si>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</si>
  <si>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</si>
  <si>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</si>
  <si>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</si>
  <si>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</si>
  <si>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</si>
  <si>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</si>
  <si>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</si>
  <si>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</si>
  <si>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</si>
  <si>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</si>
  <si>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</si>
  <si>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</si>
  <si>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</si>
  <si>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</si>
  <si>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</si>
  <si>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</si>
  <si>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</si>
  <si>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</si>
  <si>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</si>
  <si>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</si>
  <si>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</si>
  <si>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</si>
  <si>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</si>
  <si>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</si>
  <si>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</si>
  <si>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</si>
  <si>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</si>
  <si>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</si>
  <si>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</si>
  <si>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</si>
  <si>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</si>
  <si>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</si>
  <si>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</si>
  <si>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</si>
  <si>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</si>
  <si>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</si>
  <si>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</si>
  <si>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</si>
  <si>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</si>
  <si>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</si>
  <si>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</si>
  <si>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</si>
  <si>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</si>
  <si>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</si>
  <si>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</si>
  <si>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</si>
  <si>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</si>
  <si>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</si>
  <si>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</si>
  <si>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</si>
  <si>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</si>
  <si>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</si>
  <si>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</si>
  <si>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</si>
  <si>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</si>
  <si>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</si>
  <si>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</si>
  <si>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</si>
  <si>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</si>
  <si>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</si>
  <si>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</si>
  <si>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</si>
  <si>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</si>
  <si>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</si>
  <si>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</si>
  <si>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</si>
  <si>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</si>
  <si>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</si>
  <si>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</si>
  <si>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</si>
  <si>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</si>
  <si>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</si>
  <si>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</si>
  <si>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</si>
  <si>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</si>
  <si>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</si>
  <si>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</si>
  <si>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</si>
  <si>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</si>
  <si>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</si>
  <si>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</si>
  <si>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</si>
  <si>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</si>
  <si>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</si>
  <si>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</si>
  <si>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</si>
  <si>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</si>
  <si>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</si>
  <si>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</si>
  <si>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</si>
  <si>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</si>
  <si>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</si>
  <si>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</si>
  <si>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</si>
  <si>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</si>
  <si>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</si>
  <si>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</si>
  <si>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</si>
  <si>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</si>
  <si>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</si>
  <si>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</si>
  <si>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</si>
  <si>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</si>
  <si>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</si>
  <si>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</si>
  <si>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</si>
  <si>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</si>
  <si>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</si>
  <si>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</si>
  <si>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</si>
  <si>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</si>
  <si>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</si>
  <si>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</si>
  <si>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</si>
  <si>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</si>
  <si>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</si>
  <si>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</si>
  <si>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</si>
  <si>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</si>
  <si>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</si>
  <si>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</si>
  <si>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</si>
  <si>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</si>
  <si>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</si>
  <si>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</si>
  <si>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</si>
  <si>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</si>
  <si>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</si>
  <si>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</si>
  <si>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</si>
  <si>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</si>
  <si>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</si>
  <si>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</si>
  <si>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</si>
  <si>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</si>
  <si>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</si>
  <si>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</si>
  <si>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</si>
  <si>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</si>
  <si>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</si>
  <si>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</si>
  <si>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</si>
  <si>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</si>
  <si>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</si>
  <si>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</si>
  <si>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</si>
  <si>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</si>
  <si>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</si>
  <si>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</si>
  <si>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</si>
  <si>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</si>
  <si>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</si>
  <si>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</si>
  <si>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</si>
  <si>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</si>
  <si>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</si>
  <si>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</si>
  <si>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</si>
  <si>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</si>
  <si>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</si>
  <si>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</si>
  <si>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</si>
  <si>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</si>
  <si>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</si>
  <si>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</si>
  <si>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</si>
  <si>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</si>
  <si>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</si>
  <si>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</si>
  <si>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</si>
  <si>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</si>
  <si>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</si>
  <si>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</si>
  <si>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</si>
  <si>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</si>
  <si>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</si>
  <si>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</si>
  <si>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</si>
  <si>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</si>
  <si>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</si>
  <si>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</si>
  <si>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</si>
  <si>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</si>
  <si>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</si>
  <si>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</si>
  <si>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</si>
  <si>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</si>
  <si>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</si>
  <si>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</si>
  <si>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</si>
  <si>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</si>
  <si>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</si>
  <si>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</si>
  <si>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</si>
  <si>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</si>
  <si>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</si>
  <si>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</si>
  <si>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</si>
  <si>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</si>
  <si>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</si>
  <si>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</si>
  <si>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</si>
  <si>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</si>
  <si>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</si>
  <si>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</si>
  <si>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</si>
  <si>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</si>
  <si>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</si>
  <si>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</si>
  <si>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</si>
  <si>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</si>
  <si>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</si>
  <si>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</si>
  <si>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</si>
  <si>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</si>
  <si>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</si>
  <si>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</si>
  <si>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</si>
  <si>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</si>
  <si>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</si>
  <si>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</si>
  <si>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</si>
  <si>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</si>
  <si>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</si>
  <si>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</si>
  <si>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</si>
  <si>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</si>
  <si>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</si>
  <si>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</si>
  <si>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</si>
  <si>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</si>
  <si>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</si>
  <si>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</si>
  <si>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</si>
  <si>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</si>
  <si>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</si>
  <si>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</si>
  <si>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</si>
  <si>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</si>
  <si>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</si>
  <si>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</si>
  <si>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</si>
  <si>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</si>
  <si>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</si>
  <si>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</si>
  <si>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</si>
  <si>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</si>
  <si>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</si>
  <si>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</si>
  <si>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</si>
  <si>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</si>
  <si>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</si>
  <si>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</si>
  <si>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</si>
  <si>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</si>
  <si>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</si>
  <si>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</si>
  <si>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</si>
  <si>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</si>
  <si>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</si>
  <si>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</si>
  <si>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</si>
  <si>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</si>
  <si>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</si>
  <si>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</si>
  <si>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</si>
  <si>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</si>
  <si>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</si>
  <si>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</si>
  <si>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</si>
  <si>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</si>
  <si>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</si>
  <si>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</si>
  <si>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</si>
  <si>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</si>
  <si>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</si>
  <si>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</si>
  <si>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</si>
  <si>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</si>
  <si>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</si>
  <si>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</si>
  <si>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</si>
  <si>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</si>
  <si>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</si>
  <si>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</si>
  <si>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</si>
  <si>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</si>
  <si>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</si>
  <si>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</si>
  <si>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</si>
  <si>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</si>
  <si>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</si>
  <si>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</si>
  <si>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</si>
  <si>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</si>
  <si>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</si>
  <si>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</si>
  <si>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</si>
  <si>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</si>
  <si>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</si>
  <si>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</si>
  <si>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</si>
  <si>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</si>
  <si>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</si>
  <si>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</si>
  <si>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</si>
  <si>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</si>
  <si>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</si>
  <si>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</si>
  <si>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</si>
  <si>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</si>
  <si>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</si>
  <si>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</si>
  <si>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</si>
  <si>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</si>
  <si>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</si>
  <si>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</si>
  <si>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</si>
  <si>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</si>
  <si>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</si>
  <si>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</si>
  <si>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</si>
  <si>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</si>
  <si>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</si>
  <si>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</si>
  <si>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</si>
  <si>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</si>
  <si>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</si>
  <si>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</si>
  <si>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</si>
  <si>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</si>
  <si>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</si>
  <si>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</si>
  <si>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</si>
  <si>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</si>
  <si>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</si>
  <si>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</si>
  <si>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</si>
  <si>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</si>
  <si>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</si>
  <si>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</si>
  <si>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</si>
  <si>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</si>
  <si>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</si>
  <si>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</si>
  <si>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</si>
  <si>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</si>
  <si>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</si>
  <si>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</si>
  <si>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</si>
  <si>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</si>
  <si>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</si>
  <si>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</si>
  <si>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</si>
  <si>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</si>
  <si>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</si>
  <si>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</si>
  <si>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</si>
  <si>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</si>
  <si>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</si>
  <si>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</si>
  <si>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</si>
  <si>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</si>
  <si>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</si>
  <si>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</si>
  <si>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</si>
  <si>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</si>
  <si>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</si>
  <si>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</si>
  <si>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</si>
  <si>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</si>
  <si>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</si>
  <si>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</si>
  <si>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</si>
  <si>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</si>
  <si>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</si>
  <si>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</si>
  <si>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</si>
  <si>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</si>
  <si>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</si>
  <si>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</si>
  <si>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</si>
  <si>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</si>
  <si>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</si>
  <si>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</si>
  <si>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</si>
  <si>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</si>
  <si>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</si>
  <si>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</si>
  <si>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</si>
  <si>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</si>
  <si>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</si>
  <si>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</si>
  <si>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</si>
  <si>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</si>
  <si>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</si>
  <si>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</si>
  <si>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</si>
  <si>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</si>
  <si>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</si>
  <si>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</si>
  <si>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</si>
  <si>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</si>
  <si>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</si>
  <si>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</si>
  <si>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</si>
  <si>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</si>
  <si>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</si>
  <si>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</si>
  <si>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</si>
  <si>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</si>
  <si>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</si>
  <si>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</si>
  <si>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</si>
  <si>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</si>
  <si>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</si>
  <si>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</si>
  <si>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</si>
  <si>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</si>
  <si>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</si>
  <si>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</si>
  <si>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</si>
  <si>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</si>
  <si>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</si>
  <si>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</si>
  <si>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</si>
  <si>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</si>
  <si>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</si>
  <si>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</si>
  <si>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</si>
  <si>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</si>
  <si>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</si>
  <si>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</si>
  <si>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</si>
  <si>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</si>
  <si>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</si>
  <si>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</si>
  <si>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</si>
  <si>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</si>
  <si>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</si>
  <si>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</si>
  <si>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</si>
  <si>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</si>
  <si>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</si>
  <si>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</si>
  <si>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</si>
  <si>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</si>
  <si>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</si>
  <si>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</si>
  <si>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</si>
  <si>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</si>
  <si>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</si>
  <si>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</si>
  <si>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</si>
  <si>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</si>
  <si>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</si>
  <si>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</si>
  <si>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</si>
  <si>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</si>
  <si>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</si>
  <si>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</si>
  <si>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</si>
  <si>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</si>
  <si>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</si>
  <si>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</si>
  <si>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</si>
  <si>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</si>
  <si>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</si>
  <si>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</si>
  <si>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</si>
  <si>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</si>
  <si>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</si>
  <si>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</si>
  <si>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</si>
  <si>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</si>
  <si>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</si>
  <si>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</si>
  <si>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</si>
  <si>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</si>
  <si>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</si>
  <si>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</si>
  <si>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</si>
  <si>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</si>
  <si>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</si>
  <si>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</si>
  <si>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</si>
  <si>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</si>
  <si>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</si>
  <si>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</si>
  <si>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</si>
  <si>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</si>
  <si>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</si>
  <si>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</si>
  <si>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</si>
  <si>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</si>
  <si>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</si>
  <si>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</si>
  <si>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</si>
  <si>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</si>
  <si>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</si>
  <si>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</si>
  <si>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</si>
  <si>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</si>
  <si>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</si>
  <si>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</si>
  <si>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</si>
  <si>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</si>
  <si>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</si>
  <si>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</si>
  <si>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</si>
  <si>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</si>
  <si>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</si>
  <si>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</si>
  <si>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</si>
  <si>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</si>
  <si>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</si>
  <si>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</si>
  <si>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</si>
  <si>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</si>
  <si>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</si>
  <si>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</si>
  <si>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</si>
  <si>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</si>
  <si>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</si>
  <si>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</si>
  <si>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</si>
  <si>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</si>
  <si>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</si>
  <si>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</si>
  <si>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</si>
  <si>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</si>
  <si>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</si>
  <si>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</si>
  <si>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</si>
  <si>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</si>
  <si>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</si>
  <si>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</si>
  <si>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</si>
  <si>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</si>
  <si>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</si>
  <si>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</si>
  <si>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</si>
  <si>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</si>
  <si>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</si>
  <si>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</si>
  <si>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</si>
  <si>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</si>
  <si>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</si>
  <si>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</si>
  <si>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</si>
  <si>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</si>
  <si>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</si>
  <si>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</si>
  <si>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</si>
  <si>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</si>
  <si>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</si>
  <si>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</si>
  <si>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</si>
  <si>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</si>
  <si>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</si>
  <si>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</si>
  <si>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</si>
  <si>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</si>
  <si>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</si>
  <si>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</si>
  <si>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</si>
  <si>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</si>
  <si>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</si>
  <si>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</si>
  <si>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</si>
  <si>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</si>
  <si>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</si>
  <si>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</si>
  <si>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</si>
  <si>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</si>
  <si>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</si>
  <si>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</si>
  <si>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</si>
  <si>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</si>
  <si>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</si>
  <si>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</si>
  <si>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</si>
  <si>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</si>
  <si>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</si>
  <si>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</si>
  <si>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</si>
  <si>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</si>
  <si>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</si>
  <si>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</si>
  <si>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</si>
  <si>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</si>
  <si>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</si>
  <si>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</si>
  <si>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</si>
  <si>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</si>
  <si>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</si>
  <si>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</si>
  <si>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</si>
  <si>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</si>
  <si>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</si>
  <si>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</si>
  <si>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</si>
  <si>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</si>
  <si>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</si>
  <si>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</si>
  <si>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</si>
  <si>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</si>
  <si>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</si>
  <si>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</si>
  <si>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</si>
  <si>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</si>
  <si>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</si>
  <si>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</si>
  <si>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</si>
  <si>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</si>
  <si>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</si>
  <si>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</si>
  <si>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</si>
  <si>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</si>
  <si>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</si>
  <si>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</si>
  <si>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</si>
  <si>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</si>
  <si>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</si>
  <si>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</si>
  <si>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</si>
  <si>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</si>
  <si>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</si>
  <si>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</si>
  <si>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</si>
  <si>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</si>
  <si>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</si>
  <si>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</si>
  <si>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</si>
  <si>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</si>
  <si>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</si>
  <si>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</si>
  <si>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</si>
  <si>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</si>
  <si>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</si>
  <si>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</si>
  <si>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</si>
  <si>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</si>
  <si>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</si>
  <si>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</si>
  <si>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</si>
  <si>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</si>
  <si>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</si>
  <si>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</si>
  <si>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</si>
  <si>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</si>
  <si>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</si>
  <si>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</si>
  <si>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</si>
  <si>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</si>
  <si>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</si>
  <si>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</si>
  <si>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</si>
  <si>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</si>
  <si>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</si>
  <si>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</si>
  <si>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</si>
  <si>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</si>
  <si>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</si>
  <si>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</si>
  <si>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</si>
  <si>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</si>
  <si>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</si>
  <si>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</si>
  <si>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</si>
  <si>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</si>
  <si>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</si>
  <si>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</si>
  <si>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</si>
  <si>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</si>
  <si>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</si>
  <si>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</si>
  <si>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</si>
  <si>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</si>
  <si>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</si>
  <si>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</si>
  <si>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</si>
  <si>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</si>
  <si>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</si>
  <si>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</si>
  <si>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</si>
  <si>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</si>
  <si>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</si>
  <si>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</si>
  <si>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</si>
  <si>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</si>
  <si>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</si>
  <si>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</si>
  <si>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</si>
  <si>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</si>
  <si>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</si>
  <si>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</si>
  <si>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</si>
  <si>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</si>
  <si>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</si>
  <si>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</si>
  <si>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</si>
  <si>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</si>
  <si>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</si>
  <si>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</si>
  <si>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</si>
  <si>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</si>
  <si>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</si>
  <si>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</si>
  <si>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</si>
  <si>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</si>
  <si>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</si>
  <si>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</si>
  <si>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</si>
  <si>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</si>
  <si>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</si>
  <si>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</si>
  <si>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</si>
  <si>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</si>
  <si>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</si>
  <si>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</si>
  <si>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</si>
  <si>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</si>
  <si>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</si>
  <si>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</si>
  <si>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</si>
  <si>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</si>
  <si>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</si>
  <si>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</si>
  <si>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</si>
  <si>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</si>
  <si>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</si>
  <si>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</si>
  <si>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</si>
  <si>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</si>
  <si>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</si>
  <si>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</si>
  <si>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</si>
  <si>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</si>
  <si>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</si>
  <si>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</si>
  <si>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</si>
  <si>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</si>
  <si>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</si>
  <si>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</si>
  <si>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</si>
  <si>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</si>
  <si>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</si>
  <si>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</si>
  <si>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</si>
  <si>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</si>
  <si>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</si>
  <si>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</si>
  <si>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</si>
  <si>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</si>
  <si>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</si>
  <si>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</si>
  <si>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</si>
  <si>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</si>
  <si>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</si>
  <si>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</si>
  <si>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</si>
  <si>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</si>
  <si>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</si>
  <si>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</si>
  <si>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</si>
  <si>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</si>
  <si>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</si>
  <si>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</si>
  <si>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</si>
  <si>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</si>
  <si>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</si>
  <si>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</si>
  <si>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</si>
  <si>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</si>
  <si>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</si>
  <si>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</si>
  <si>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</si>
  <si>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</si>
  <si>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</si>
  <si>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</si>
  <si>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</si>
  <si>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</si>
  <si>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</si>
  <si>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</si>
  <si>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</si>
  <si>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</si>
  <si>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</si>
  <si>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</si>
  <si>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</si>
  <si>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</si>
  <si>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</si>
  <si>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</si>
  <si>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</si>
  <si>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</si>
  <si>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</si>
  <si>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</si>
  <si>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</si>
  <si>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</si>
  <si>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</si>
  <si>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</si>
  <si>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</si>
  <si>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</si>
  <si>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</si>
  <si>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</si>
  <si>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</si>
  <si>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</si>
  <si>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</si>
  <si>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</si>
  <si>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</si>
  <si>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</si>
  <si>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</si>
  <si>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</si>
  <si>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</si>
  <si>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</si>
  <si>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</si>
  <si>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</si>
  <si>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</si>
  <si>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</si>
  <si>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</si>
  <si>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</si>
  <si>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</si>
  <si>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</si>
  <si>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</si>
  <si>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</si>
  <si>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</si>
  <si>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</si>
  <si>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</si>
  <si>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</si>
  <si>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</si>
  <si>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</si>
  <si>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</si>
  <si>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</si>
  <si>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</si>
  <si>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</si>
  <si>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</si>
  <si>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</si>
  <si>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</si>
  <si>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</si>
  <si>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</si>
  <si>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</si>
  <si>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</si>
  <si>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</si>
  <si>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</si>
  <si>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</si>
  <si>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</si>
  <si>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</si>
  <si>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</si>
  <si>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</si>
  <si>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</si>
  <si>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</si>
  <si>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</si>
  <si>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</si>
  <si>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</si>
  <si>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</si>
  <si>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</si>
  <si>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</si>
  <si>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</si>
  <si>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</si>
  <si>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</si>
  <si>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</si>
  <si>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</si>
  <si>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</si>
  <si>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</si>
  <si>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</si>
  <si>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</si>
  <si>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</si>
  <si>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</si>
  <si>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</si>
  <si>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</si>
  <si>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</si>
  <si>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</si>
  <si>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</si>
  <si>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</si>
  <si>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</si>
  <si>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</si>
  <si>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</si>
  <si>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</si>
  <si>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</si>
  <si>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</si>
  <si>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</si>
  <si>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</si>
  <si>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</si>
  <si>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</si>
  <si>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</si>
  <si>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</si>
  <si>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</si>
  <si>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</si>
  <si>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</si>
  <si>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</si>
  <si>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</si>
  <si>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</si>
  <si>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</si>
  <si>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</si>
  <si>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</si>
  <si>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</si>
  <si>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</si>
  <si>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</si>
  <si>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</si>
  <si>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</si>
  <si>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</si>
  <si>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</si>
  <si>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</si>
  <si>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</si>
  <si>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</si>
  <si>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</si>
  <si>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</si>
  <si>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</si>
  <si>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</si>
  <si>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</si>
  <si>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</si>
  <si>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</si>
  <si>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</si>
  <si>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</si>
  <si>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</si>
  <si>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</si>
  <si>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</si>
  <si>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</si>
  <si>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</si>
  <si>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</si>
  <si>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</si>
  <si>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</si>
  <si>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</si>
  <si>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</si>
  <si>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</si>
  <si>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</si>
  <si>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</si>
  <si>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</si>
  <si>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</si>
  <si>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</si>
  <si>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</si>
  <si>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</si>
  <si>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</si>
  <si>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</si>
  <si>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</si>
  <si>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</si>
  <si>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</si>
  <si>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</si>
  <si>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</si>
  <si>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</si>
  <si>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</si>
  <si>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</si>
  <si>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</si>
  <si>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</si>
  <si>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</si>
  <si>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</si>
  <si>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</si>
  <si>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</si>
  <si>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</si>
  <si>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</si>
  <si>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</si>
  <si>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</si>
  <si>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</si>
  <si>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</si>
  <si>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</si>
  <si>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</si>
  <si>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</si>
  <si>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</si>
  <si>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</si>
  <si>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</si>
  <si>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</si>
  <si>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</si>
  <si>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</si>
  <si>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</si>
  <si>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</si>
  <si>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</si>
  <si>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</si>
  <si>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</si>
  <si>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</si>
  <si>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</si>
  <si>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</si>
  <si>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</si>
  <si>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</si>
  <si>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</si>
  <si>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</si>
  <si>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</si>
  <si>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</si>
  <si>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</si>
  <si>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</si>
  <si>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</si>
  <si>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</si>
  <si>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</si>
  <si>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</si>
  <si>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</si>
  <si>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</si>
  <si>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</si>
  <si>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</si>
  <si>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</si>
  <si>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</si>
  <si>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</si>
  <si>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</si>
  <si>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</si>
  <si>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</si>
  <si>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</si>
  <si>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</si>
  <si>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</si>
  <si>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</si>
  <si>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</si>
  <si>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</si>
  <si>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</si>
  <si>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</si>
  <si>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</si>
  <si>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</si>
  <si>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</si>
  <si>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</si>
  <si>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</si>
  <si>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</si>
  <si>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</si>
  <si>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</si>
  <si>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</si>
  <si>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</si>
  <si>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</si>
  <si>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</si>
  <si>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</si>
  <si>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</si>
  <si>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</si>
  <si>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</si>
  <si>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</si>
  <si>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</si>
  <si>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</si>
  <si>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</si>
  <si>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</si>
  <si>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</si>
  <si>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</si>
  <si>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</si>
  <si>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</si>
  <si>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</si>
  <si>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</si>
  <si>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</si>
  <si>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</si>
  <si>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</si>
  <si>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</si>
  <si>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</si>
  <si>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</si>
  <si>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</si>
  <si>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</si>
  <si>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</si>
  <si>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</si>
  <si>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</si>
  <si>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</si>
  <si>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</si>
  <si>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</si>
  <si>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</si>
  <si>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</si>
  <si>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</si>
  <si>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</si>
  <si>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</si>
  <si>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</si>
  <si>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</si>
  <si>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</si>
  <si>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</si>
  <si>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</si>
  <si>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</si>
  <si>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</si>
  <si>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</si>
  <si>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</si>
  <si>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</si>
  <si>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</si>
  <si>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</si>
  <si>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</si>
  <si>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</si>
  <si>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</si>
  <si>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</si>
  <si>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</si>
  <si>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</si>
  <si>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</si>
  <si>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</si>
  <si>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</si>
  <si>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</si>
  <si>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</si>
  <si>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</si>
  <si>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</si>
  <si>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</si>
  <si>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</si>
  <si>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</si>
  <si>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</si>
  <si>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</si>
  <si>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</si>
  <si>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</si>
  <si>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</si>
  <si>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</si>
  <si>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</si>
  <si>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</si>
  <si>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</si>
  <si>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</si>
  <si>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</si>
  <si>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</si>
  <si>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</si>
  <si>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</si>
  <si>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</si>
  <si>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</si>
  <si>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</si>
  <si>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</si>
  <si>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</si>
  <si>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</si>
  <si>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</si>
  <si>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</si>
  <si>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</si>
  <si>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</si>
  <si>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</si>
  <si>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</si>
  <si>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</si>
  <si>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</si>
  <si>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</si>
  <si>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</si>
  <si>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</si>
  <si>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</si>
  <si>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</si>
  <si>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</si>
  <si>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</si>
  <si>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</si>
  <si>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</si>
  <si>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</si>
  <si>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</si>
  <si>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</si>
  <si>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</si>
  <si>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</si>
  <si>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</si>
  <si>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</si>
  <si>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</si>
  <si>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</si>
  <si>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</si>
  <si>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</si>
  <si>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</si>
  <si>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</si>
  <si>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</si>
  <si>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</si>
  <si>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</si>
  <si>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</si>
  <si>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</si>
  <si>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</si>
  <si>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</si>
  <si>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</si>
  <si>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</si>
  <si>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</si>
  <si>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</si>
  <si>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</si>
  <si>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</si>
  <si>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</si>
  <si>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</si>
  <si>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</si>
  <si>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</si>
  <si>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</si>
  <si>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</si>
  <si>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</si>
  <si>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</si>
  <si>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</si>
  <si>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</si>
  <si>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</si>
  <si>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</si>
  <si>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</si>
  <si>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</si>
  <si>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</si>
  <si>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</si>
  <si>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</si>
  <si>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</si>
  <si>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</si>
  <si>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</si>
  <si>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</si>
  <si>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</si>
  <si>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</si>
  <si>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</si>
  <si>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</si>
  <si>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</si>
  <si>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</si>
  <si>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</si>
  <si>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</si>
  <si>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</si>
  <si>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</si>
  <si>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</si>
  <si>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</si>
  <si>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</si>
  <si>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</si>
  <si>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</si>
  <si>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</si>
  <si>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</si>
  <si>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</si>
  <si>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</si>
  <si>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</si>
  <si>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</si>
  <si>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</si>
  <si>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</si>
  <si>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</si>
  <si>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</si>
  <si>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</si>
  <si>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</si>
  <si>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</si>
  <si>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</si>
  <si>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</si>
  <si>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</si>
  <si>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</si>
  <si>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</si>
  <si>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</si>
  <si>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</si>
  <si>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</si>
  <si>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</si>
  <si>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</si>
  <si>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</si>
  <si>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</si>
  <si>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</si>
  <si>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</si>
  <si>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</si>
  <si>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</si>
  <si>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</si>
  <si>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</si>
  <si>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</si>
  <si>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</si>
  <si>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</si>
  <si>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</si>
  <si>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</si>
  <si>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</si>
  <si>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</si>
  <si>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</si>
  <si>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</si>
  <si>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</si>
  <si>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</si>
  <si>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</si>
  <si>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</si>
  <si>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</si>
  <si>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</si>
  <si>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</si>
  <si>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</si>
  <si>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</si>
  <si>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</si>
  <si>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</si>
  <si>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</si>
  <si>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</si>
  <si>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</si>
  <si>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</si>
  <si>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</si>
  <si>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</si>
  <si>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</si>
  <si>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</si>
  <si>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</si>
  <si>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</si>
  <si>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</si>
  <si>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</si>
  <si>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</si>
  <si>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</si>
  <si>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</si>
  <si>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</si>
  <si>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</si>
  <si>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</si>
  <si>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</si>
  <si>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</si>
  <si>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</si>
  <si>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</si>
  <si>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</si>
  <si>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</si>
  <si>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</si>
  <si>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</si>
  <si>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</si>
  <si>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</si>
  <si>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</si>
  <si>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</si>
  <si>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</si>
  <si>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</si>
  <si>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</si>
  <si>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</si>
  <si>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</si>
  <si>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</si>
  <si>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</si>
  <si>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</si>
  <si>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</si>
  <si>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</si>
  <si>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</si>
  <si>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</si>
  <si>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</si>
  <si>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</si>
  <si>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</si>
  <si>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</si>
  <si>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</si>
  <si>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</si>
  <si>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</si>
  <si>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</si>
  <si>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</si>
  <si>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</si>
  <si>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</si>
  <si>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</si>
  <si>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</si>
  <si>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</si>
  <si>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</si>
  <si>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</si>
  <si>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</si>
  <si>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</si>
  <si>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</si>
  <si>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</si>
  <si>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</si>
  <si>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</si>
  <si>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</si>
  <si>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</si>
  <si>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</si>
  <si>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</si>
  <si>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</si>
  <si>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</si>
  <si>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</si>
  <si>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</si>
  <si>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</si>
  <si>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</si>
  <si>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</si>
  <si>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</si>
  <si>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</si>
  <si>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</si>
  <si>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</si>
  <si>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</si>
  <si>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</si>
  <si>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</si>
  <si>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</si>
  <si>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</si>
  <si>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</si>
  <si>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</si>
  <si>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</si>
  <si>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</si>
  <si>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</si>
  <si>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</si>
  <si>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</si>
  <si>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</si>
  <si>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</si>
  <si>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</si>
  <si>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</si>
  <si>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</si>
  <si>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</si>
  <si>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</si>
  <si>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</si>
  <si>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</si>
  <si>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</si>
  <si>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</si>
  <si>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</si>
  <si>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</si>
  <si>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</si>
  <si>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</si>
  <si>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</si>
  <si>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</si>
  <si>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</si>
  <si>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</si>
  <si>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</si>
  <si>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</si>
  <si>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</si>
  <si>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</si>
  <si>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</si>
  <si>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</si>
  <si>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</si>
  <si>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</si>
  <si>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</si>
  <si>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</si>
  <si>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</si>
  <si>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</si>
  <si>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</si>
  <si>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</si>
  <si>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</si>
  <si>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</si>
  <si>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</si>
  <si>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</si>
  <si>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</si>
  <si>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</si>
  <si>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</si>
  <si>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</si>
  <si>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</si>
  <si>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</si>
  <si>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</si>
  <si>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</si>
  <si>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</si>
  <si>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</si>
  <si>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</si>
  <si>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</si>
  <si>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</si>
  <si>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</si>
  <si>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</si>
  <si>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</si>
  <si>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</si>
  <si>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</si>
  <si>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</si>
  <si>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</si>
  <si>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</si>
  <si>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</si>
  <si>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</si>
  <si>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</si>
  <si>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</si>
  <si>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</si>
  <si>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</si>
  <si>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</si>
  <si>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</si>
  <si>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</si>
  <si>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</si>
  <si>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</si>
  <si>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</si>
  <si>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</si>
  <si>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</si>
  <si>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</si>
  <si>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</si>
  <si>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</si>
  <si>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</si>
  <si>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</si>
  <si>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</si>
  <si>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</si>
  <si>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</si>
  <si>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</si>
  <si>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</si>
  <si>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</si>
  <si>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</si>
  <si>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</si>
  <si>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</si>
  <si>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</si>
  <si>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</si>
  <si>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</si>
  <si>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</si>
  <si>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</si>
  <si>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</si>
  <si>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</si>
  <si>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</si>
  <si>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</si>
  <si>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</si>
  <si>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</si>
  <si>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</si>
  <si>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</si>
  <si>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</si>
  <si>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</si>
  <si>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</si>
  <si>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</si>
  <si>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</si>
  <si>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</si>
  <si>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</si>
  <si>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</si>
  <si>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</si>
  <si>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</si>
  <si>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</si>
  <si>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</si>
  <si>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</si>
  <si>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</si>
  <si>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</si>
  <si>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</si>
  <si>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</si>
  <si>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</si>
  <si>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</si>
  <si>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</si>
  <si>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</si>
  <si>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</si>
  <si>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</si>
  <si>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</si>
  <si>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</si>
  <si>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</si>
  <si>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</si>
  <si>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</si>
  <si>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</si>
  <si>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</si>
  <si>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</si>
  <si>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</si>
  <si>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</si>
  <si>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</si>
  <si>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</si>
  <si>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</si>
  <si>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</si>
  <si>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</si>
  <si>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</si>
  <si>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</si>
  <si>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</si>
  <si>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</si>
  <si>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</si>
  <si>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</si>
  <si>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</si>
  <si>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</si>
  <si>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</si>
  <si>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</si>
  <si>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</si>
  <si>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</si>
  <si>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</si>
  <si>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</si>
  <si>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</si>
  <si>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</si>
  <si>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</si>
  <si>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</si>
  <si>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</si>
  <si>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</si>
  <si>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</si>
  <si>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</si>
  <si>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</si>
  <si>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</si>
  <si>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</si>
  <si>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</si>
  <si>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</si>
  <si>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</si>
  <si>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</si>
  <si>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</si>
  <si>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</si>
  <si>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</si>
  <si>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</si>
  <si>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</si>
  <si>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</si>
  <si>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</si>
  <si>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</si>
  <si>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</si>
  <si>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</si>
  <si>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</si>
  <si>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</si>
  <si>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</si>
  <si>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</si>
  <si>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</si>
  <si>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</si>
  <si>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</si>
  <si>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</si>
  <si>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</si>
  <si>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</si>
  <si>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</si>
  <si>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</si>
  <si>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</si>
  <si>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</si>
  <si>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</si>
  <si>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</si>
  <si>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</si>
  <si>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</si>
  <si>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</si>
  <si>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</si>
  <si>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</si>
  <si>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</si>
  <si>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</si>
  <si>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</si>
  <si>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</si>
  <si>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</si>
  <si>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</si>
  <si>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</si>
  <si>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</si>
  <si>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</si>
  <si>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</si>
  <si>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</si>
  <si>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</si>
  <si>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</si>
  <si>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</si>
  <si>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</si>
  <si>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</si>
  <si>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</si>
  <si>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</si>
  <si>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</si>
  <si>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</si>
  <si>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</si>
  <si>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</si>
  <si>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</si>
  <si>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</si>
  <si>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</si>
  <si>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</si>
  <si>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</si>
  <si>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</si>
  <si>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</si>
  <si>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</si>
  <si>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</si>
  <si>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</si>
  <si>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</si>
  <si>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</si>
  <si>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</si>
  <si>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</si>
  <si>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</si>
  <si>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</si>
  <si>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</si>
  <si>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</si>
  <si>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</si>
  <si>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</si>
  <si>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</si>
  <si>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</si>
  <si>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</si>
  <si>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</si>
  <si>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</si>
  <si>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</si>
  <si>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</si>
  <si>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</si>
  <si>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</si>
  <si>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</si>
  <si>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</si>
  <si>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</si>
  <si>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</si>
  <si>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</si>
  <si>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</si>
  <si>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</si>
  <si>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</si>
  <si>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</si>
  <si>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</si>
  <si>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</si>
  <si>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</si>
  <si>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</si>
  <si>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</si>
  <si>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</si>
  <si>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</si>
  <si>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</si>
  <si>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</si>
  <si>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</si>
  <si>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</si>
  <si>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</si>
  <si>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</si>
  <si>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</si>
  <si>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</si>
  <si>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</si>
  <si>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</si>
  <si>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</si>
  <si>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</si>
  <si>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</si>
  <si>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</si>
  <si>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</si>
  <si>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</si>
  <si>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</si>
  <si>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</si>
  <si>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</si>
  <si>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</si>
  <si>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</si>
  <si>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</si>
  <si>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</si>
  <si>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</si>
  <si>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</si>
  <si>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</si>
  <si>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</si>
  <si>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</si>
  <si>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</si>
  <si>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</si>
  <si>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</si>
  <si>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</si>
  <si>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</si>
  <si>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</si>
  <si>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</si>
  <si>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</si>
  <si>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</si>
  <si>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</si>
  <si>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</si>
  <si>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</si>
  <si>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</si>
  <si>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</si>
  <si>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</si>
  <si>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</si>
  <si>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</si>
  <si>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</si>
  <si>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</si>
  <si>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</si>
  <si>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</si>
  <si>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</si>
  <si>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</si>
  <si>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</si>
  <si>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</si>
  <si>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</si>
  <si>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</si>
  <si>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</si>
  <si>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</si>
  <si>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</si>
  <si>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</si>
  <si>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</si>
  <si>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</si>
  <si>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</si>
  <si>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</si>
  <si>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</si>
  <si>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</si>
  <si>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</si>
  <si>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</si>
  <si>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</si>
  <si>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</si>
  <si>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</si>
  <si>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</si>
  <si>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</si>
  <si>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</si>
  <si>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</si>
  <si>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</si>
  <si>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</si>
  <si>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</si>
  <si>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</si>
  <si>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</si>
  <si>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</si>
  <si>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</si>
  <si>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</si>
  <si>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</si>
  <si>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</si>
  <si>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</si>
  <si>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</si>
  <si>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</si>
  <si>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</si>
  <si>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</si>
  <si>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</si>
  <si>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</si>
  <si>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</si>
  <si>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</si>
  <si>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</si>
  <si>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</si>
  <si>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</si>
  <si>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</si>
  <si>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</si>
  <si>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</si>
  <si>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</si>
  <si>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</si>
  <si>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</si>
  <si>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</si>
  <si>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</si>
  <si>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</si>
  <si>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</si>
  <si>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</si>
  <si>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</si>
  <si>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</si>
  <si>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</si>
  <si>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</si>
  <si>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</si>
  <si>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</si>
  <si>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</si>
  <si>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</si>
  <si>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</si>
  <si>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</si>
  <si>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</si>
  <si>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</si>
  <si>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</si>
  <si>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</si>
  <si>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</si>
  <si>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</si>
  <si>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</si>
  <si>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</si>
  <si>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</si>
  <si>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</si>
  <si>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</si>
  <si>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</si>
  <si>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</si>
  <si>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</si>
  <si>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</si>
  <si>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</si>
  <si>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</si>
  <si>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</si>
  <si>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</si>
  <si>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</si>
  <si>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</si>
  <si>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</si>
  <si>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</si>
  <si>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</si>
  <si>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</si>
  <si>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</si>
  <si>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</si>
  <si>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</si>
  <si>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</si>
  <si>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</si>
  <si>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</si>
  <si>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</si>
  <si>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</si>
  <si>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</si>
  <si>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</si>
  <si>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</si>
  <si>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</si>
  <si>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</si>
  <si>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</si>
  <si>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</si>
  <si>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</si>
  <si>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</si>
  <si>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</si>
  <si>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</si>
  <si>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</si>
  <si>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</si>
  <si>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</si>
  <si>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</si>
  <si>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</si>
  <si>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</si>
  <si>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</si>
  <si>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</si>
  <si>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</si>
  <si>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</si>
  <si>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</si>
  <si>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</si>
  <si>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</si>
  <si>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</si>
  <si>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</si>
  <si>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</si>
  <si>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</si>
  <si>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</si>
  <si>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</si>
  <si>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</si>
  <si>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</si>
  <si>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</si>
  <si>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</si>
  <si>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</si>
  <si>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</si>
  <si>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</si>
  <si>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</si>
  <si>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</si>
  <si>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</si>
  <si>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</si>
  <si>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</si>
  <si>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</si>
  <si>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</si>
  <si>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</si>
  <si>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</si>
  <si>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</si>
  <si>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</si>
  <si>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</si>
  <si>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</si>
  <si>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</si>
  <si>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</si>
  <si>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</si>
  <si>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</si>
  <si>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</si>
  <si>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</si>
  <si>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</si>
  <si>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</si>
  <si>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</si>
  <si>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</si>
  <si>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</si>
  <si>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</si>
  <si>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</si>
  <si>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</si>
  <si>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</si>
  <si>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</si>
  <si>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</si>
  <si>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</si>
  <si>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</si>
  <si>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</si>
  <si>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</si>
  <si>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</si>
  <si>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</si>
  <si>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</si>
  <si>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</si>
  <si>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</si>
  <si>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</si>
  <si>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</si>
  <si>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</si>
  <si>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</si>
  <si>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</si>
  <si>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</si>
  <si>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</si>
  <si>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</si>
  <si>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</si>
  <si>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</si>
  <si>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</si>
  <si>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</si>
  <si>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</si>
  <si>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</si>
  <si>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</si>
  <si>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</si>
  <si>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</si>
  <si>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</si>
  <si>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</si>
  <si>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</si>
  <si>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</si>
  <si>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</si>
  <si>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</si>
  <si>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</si>
  <si>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</si>
  <si>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</si>
  <si>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</si>
  <si>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</si>
  <si>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</si>
  <si>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</si>
  <si>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</si>
  <si>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</si>
  <si>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</si>
  <si>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</si>
  <si>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</si>
  <si>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</si>
  <si>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</si>
  <si>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</si>
  <si>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</si>
  <si>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</si>
  <si>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</si>
  <si>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</si>
  <si>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</si>
  <si>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</si>
  <si>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</si>
  <si>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</si>
  <si>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</si>
  <si>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</si>
  <si>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</si>
  <si>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</si>
  <si>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</si>
  <si>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</si>
  <si>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</si>
  <si>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</si>
  <si>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</si>
  <si>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</si>
  <si>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</si>
  <si>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</si>
  <si>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</si>
  <si>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</si>
  <si>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</si>
  <si>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</si>
  <si>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</si>
  <si>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</si>
  <si>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</si>
  <si>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</si>
  <si>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</si>
  <si>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</si>
  <si>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</si>
  <si>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</si>
  <si>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</si>
  <si>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</si>
  <si>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</si>
  <si>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</si>
  <si>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</si>
  <si>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</si>
  <si>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</si>
  <si>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</si>
  <si>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</si>
  <si>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</si>
  <si>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</si>
  <si>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</si>
  <si>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</si>
  <si>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</si>
  <si>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</si>
  <si>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</si>
  <si>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</si>
  <si>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</si>
  <si>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</si>
  <si>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</si>
  <si>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</si>
  <si>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</si>
  <si>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</si>
  <si>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</si>
  <si>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</si>
  <si>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</si>
  <si>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</si>
  <si>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</si>
  <si>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</si>
  <si>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</si>
  <si>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</si>
  <si>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</si>
  <si>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</si>
  <si>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</si>
  <si>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</si>
  <si>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</si>
  <si>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</si>
  <si>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</si>
  <si>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</si>
  <si>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</si>
  <si>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</si>
  <si>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</si>
  <si>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</si>
  <si>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</si>
  <si>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</si>
  <si>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</si>
  <si>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</si>
  <si>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</si>
  <si>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</si>
  <si>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</si>
  <si>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</si>
  <si>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</si>
  <si>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</si>
  <si>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</si>
  <si>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</si>
  <si>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</si>
  <si>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</si>
  <si>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</si>
  <si>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</si>
  <si>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</si>
  <si>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</si>
  <si>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</si>
  <si>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</si>
  <si>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</si>
  <si>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</si>
  <si>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</si>
  <si>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</si>
  <si>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</si>
  <si>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</si>
  <si>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</si>
  <si>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</si>
  <si>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</si>
  <si>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</si>
  <si>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</si>
  <si>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</si>
  <si>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</si>
  <si>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</si>
  <si>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</si>
  <si>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</si>
  <si>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</si>
  <si>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</si>
  <si>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</si>
  <si>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</si>
  <si>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</si>
  <si>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</si>
  <si>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</si>
  <si>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</si>
  <si>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</si>
  <si>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</si>
  <si>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</si>
  <si>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</si>
  <si>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</si>
  <si>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</si>
  <si>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</si>
  <si>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</si>
  <si>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</si>
  <si>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</si>
  <si>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</si>
  <si>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</si>
  <si>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</si>
  <si>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</si>
  <si>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</si>
  <si>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</si>
  <si>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</si>
  <si>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</si>
  <si>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</si>
  <si>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</si>
  <si>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</si>
  <si>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</si>
  <si>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</si>
  <si>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</si>
  <si>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</si>
  <si>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</si>
  <si>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</si>
  <si>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</si>
  <si>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</si>
  <si>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</si>
  <si>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</si>
  <si>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</si>
  <si>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</si>
  <si>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</si>
  <si>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</si>
  <si>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</si>
  <si>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</si>
  <si>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</si>
  <si>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</si>
  <si>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</si>
  <si>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</si>
  <si>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</si>
  <si>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</si>
  <si>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</si>
  <si>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</si>
  <si>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</si>
  <si>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</si>
  <si>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</si>
  <si>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</si>
  <si>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</si>
  <si>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</si>
  <si>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</si>
  <si>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</si>
  <si>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</si>
  <si>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</si>
  <si>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</si>
  <si>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</si>
  <si>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</si>
  <si>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</si>
  <si>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</si>
  <si>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</si>
  <si>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</si>
  <si>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</si>
  <si>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</si>
  <si>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</si>
  <si>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</si>
  <si>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</si>
  <si>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</si>
  <si>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</si>
  <si>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</si>
  <si>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</si>
  <si>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</si>
  <si>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</si>
  <si>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</si>
  <si>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</si>
  <si>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</si>
  <si>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</si>
  <si>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</si>
  <si>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</si>
  <si>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</si>
  <si>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</si>
  <si>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</si>
  <si>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</si>
  <si>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</si>
  <si>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</si>
  <si>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</si>
  <si>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</si>
  <si>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</si>
  <si>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</si>
  <si>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</si>
  <si>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</si>
  <si>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</si>
  <si>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</si>
  <si>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</si>
  <si>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</si>
  <si>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</si>
  <si>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</si>
  <si>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</si>
  <si>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</si>
  <si>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</si>
  <si>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</si>
  <si>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</si>
  <si>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</si>
  <si>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</si>
  <si>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</si>
  <si>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</si>
  <si>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</si>
  <si>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</si>
  <si>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</si>
  <si>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</si>
  <si>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</si>
  <si>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</si>
  <si>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</si>
  <si>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</si>
  <si>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</si>
  <si>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</si>
  <si>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</si>
  <si>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</si>
  <si>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</si>
  <si>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</si>
  <si>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</si>
  <si>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</si>
  <si>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</si>
  <si>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</si>
  <si>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</si>
  <si>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</si>
  <si>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</si>
  <si>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</si>
  <si>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</si>
  <si>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</si>
  <si>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</si>
  <si>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</si>
  <si>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</si>
  <si>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</si>
  <si>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</si>
  <si>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</si>
  <si>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</si>
  <si>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</si>
  <si>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</si>
  <si>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</si>
  <si>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</si>
  <si>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</si>
  <si>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</si>
  <si>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</si>
  <si>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</si>
  <si>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</si>
  <si>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</si>
  <si>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</si>
  <si>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</si>
  <si>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</si>
  <si>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</si>
  <si>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</si>
  <si>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</si>
  <si>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</si>
  <si>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</si>
  <si>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</si>
  <si>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</si>
  <si>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</si>
  <si>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</si>
  <si>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</si>
  <si>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</si>
  <si>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</si>
  <si>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</si>
  <si>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</si>
  <si>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</si>
  <si>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</si>
  <si>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</si>
  <si>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</si>
  <si>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</si>
  <si>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</si>
  <si>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</si>
  <si>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</si>
  <si>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</si>
  <si>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</si>
  <si>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</si>
  <si>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</si>
  <si>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</si>
  <si>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</si>
  <si>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</si>
  <si>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</si>
  <si>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</si>
  <si>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</si>
  <si>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</si>
  <si>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</si>
  <si>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</si>
  <si>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</si>
  <si>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</si>
  <si>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</si>
  <si>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</si>
  <si>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</si>
  <si>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</si>
  <si>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</si>
  <si>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</si>
  <si>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</si>
  <si>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</si>
  <si>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</si>
  <si>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</si>
  <si>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</si>
  <si>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</si>
  <si>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</si>
  <si>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</si>
  <si>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</si>
  <si>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</si>
  <si>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</si>
  <si>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</si>
  <si>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</si>
  <si>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</si>
  <si>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</si>
  <si>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</si>
  <si>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</si>
  <si>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</si>
  <si>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</si>
  <si>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</si>
  <si>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</si>
  <si>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</si>
  <si>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</si>
  <si>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</si>
  <si>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</si>
  <si>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</si>
  <si>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</si>
  <si>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</si>
  <si>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</si>
  <si>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</si>
  <si>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</si>
  <si>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</si>
  <si>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</si>
  <si>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</si>
  <si>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</si>
  <si>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</si>
  <si>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</si>
  <si>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</si>
  <si>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</si>
  <si>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</si>
  <si>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</si>
  <si>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</si>
  <si>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</si>
  <si>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</si>
  <si>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</si>
  <si>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</si>
  <si>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</si>
  <si>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</si>
  <si>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</si>
  <si>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</si>
  <si>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</si>
  <si>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</si>
  <si>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</si>
  <si>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</si>
  <si>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</si>
  <si>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</si>
  <si>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</si>
  <si>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</si>
  <si>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</si>
  <si>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</si>
  <si>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</si>
  <si>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</si>
  <si>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</si>
  <si>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</si>
  <si>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</si>
  <si>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</si>
  <si>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</si>
  <si>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</si>
  <si>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</si>
  <si>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</si>
  <si>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</si>
  <si>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</si>
  <si>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</si>
  <si>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</si>
  <si>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</si>
  <si>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</si>
  <si>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</si>
  <si>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</si>
  <si>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</si>
  <si>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</si>
  <si>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</si>
  <si>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</si>
  <si>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</si>
  <si>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</si>
  <si>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</si>
  <si>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</si>
  <si>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</si>
  <si>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</si>
  <si>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</si>
  <si>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</si>
  <si>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</si>
  <si>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</si>
  <si>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</si>
  <si>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</si>
  <si>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</si>
  <si>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</si>
  <si>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</si>
  <si>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</si>
  <si>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</si>
  <si>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</si>
  <si>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</si>
  <si>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</si>
  <si>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</si>
  <si>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</si>
  <si>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</si>
  <si>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</si>
  <si>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</si>
  <si>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</si>
  <si>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</si>
  <si>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</si>
  <si>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</si>
  <si>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</si>
  <si>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</si>
  <si>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</si>
  <si>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</si>
  <si>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</si>
  <si>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</si>
  <si>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</si>
  <si>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</si>
  <si>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</si>
  <si>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</si>
  <si>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</si>
  <si>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</si>
  <si>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</si>
  <si>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</si>
  <si>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</si>
  <si>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</si>
  <si>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</si>
  <si>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</si>
  <si>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</si>
  <si>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</si>
  <si>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</si>
  <si>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</si>
  <si>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</si>
  <si>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</si>
  <si>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</si>
  <si>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</si>
  <si>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</si>
  <si>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</si>
  <si>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</si>
  <si>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</si>
  <si>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</si>
  <si>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</si>
  <si>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</si>
  <si>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</si>
  <si>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</si>
  <si>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</si>
  <si>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</si>
  <si>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</si>
  <si>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</si>
  <si>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</si>
  <si>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</si>
  <si>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</si>
  <si>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</si>
  <si>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</si>
  <si>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</si>
  <si>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</si>
  <si>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</si>
  <si>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</si>
  <si>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</si>
  <si>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</si>
  <si>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</si>
  <si>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</si>
  <si>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</si>
  <si>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</si>
  <si>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</si>
  <si>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</si>
  <si>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</si>
  <si>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</si>
  <si>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</si>
  <si>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</si>
  <si>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</si>
  <si>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</si>
  <si>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</si>
  <si>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</si>
  <si>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</si>
  <si>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</si>
  <si>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</si>
  <si>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</si>
  <si>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</si>
  <si>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</si>
  <si>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</si>
  <si>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</si>
  <si>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</si>
  <si>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</si>
  <si>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</si>
  <si>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</si>
  <si>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</si>
  <si>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</si>
  <si>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</si>
  <si>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</si>
  <si>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</si>
  <si>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</si>
  <si>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</si>
  <si>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</si>
  <si>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</si>
  <si>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</si>
  <si>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</si>
  <si>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</si>
  <si>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</si>
  <si>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</si>
  <si>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</si>
  <si>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</si>
  <si>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</si>
  <si>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</si>
  <si>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</si>
  <si>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</si>
  <si>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</si>
  <si>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</si>
  <si>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</si>
  <si>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</si>
  <si>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</si>
  <si>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</si>
  <si>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</si>
  <si>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</si>
  <si>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</si>
  <si>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</si>
  <si>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</si>
  <si>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</si>
  <si>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</si>
  <si>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</si>
  <si>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</si>
  <si>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</si>
  <si>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</si>
  <si>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</si>
  <si>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</si>
  <si>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</si>
  <si>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</si>
  <si>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</si>
  <si>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</si>
  <si>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</si>
  <si>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</si>
  <si>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</si>
  <si>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</si>
  <si>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</si>
  <si>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</si>
  <si>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</si>
  <si>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</si>
  <si>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</si>
  <si>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</si>
  <si>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</si>
  <si>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</si>
  <si>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</si>
  <si>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</si>
  <si>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</si>
  <si>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</si>
  <si>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</si>
  <si>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</si>
  <si>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</si>
  <si>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</si>
  <si>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</si>
  <si>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</si>
  <si>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</si>
  <si>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</si>
  <si>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</si>
  <si>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</si>
  <si>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</si>
  <si>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</si>
  <si>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</si>
  <si>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</si>
  <si>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</si>
  <si>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</si>
  <si>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</si>
  <si>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</si>
  <si>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</si>
  <si>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</si>
  <si>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</si>
  <si>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</si>
  <si>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</si>
  <si>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</si>
  <si>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</si>
  <si>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</si>
  <si>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</si>
  <si>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</si>
  <si>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</si>
  <si>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</si>
  <si>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</si>
  <si>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</si>
  <si>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</si>
  <si>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</si>
  <si>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</si>
  <si>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</si>
  <si>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</si>
  <si>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</si>
  <si>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</si>
  <si>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</si>
  <si>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</si>
  <si>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</si>
  <si>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</si>
  <si>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</si>
  <si>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</si>
  <si>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</si>
  <si>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</si>
  <si>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</si>
  <si>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</si>
  <si>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</si>
  <si>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</si>
  <si>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</si>
  <si>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</si>
  <si>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</si>
  <si>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</si>
  <si>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</si>
  <si>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</si>
  <si>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</si>
  <si>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</si>
  <si>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</si>
  <si>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</si>
  <si>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</si>
  <si>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</si>
  <si>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</si>
  <si>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</si>
  <si>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</si>
  <si>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</si>
  <si>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</si>
  <si>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</si>
  <si>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</si>
  <si>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</si>
  <si>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</si>
  <si>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</si>
  <si>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</si>
  <si>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</si>
  <si>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</si>
  <si>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</si>
  <si>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</si>
  <si>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</si>
  <si>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</si>
  <si>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</si>
  <si>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</si>
  <si>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</si>
  <si>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</si>
  <si>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</si>
  <si>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</si>
  <si>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</si>
  <si>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</si>
  <si>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</si>
  <si>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</si>
  <si>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</si>
  <si>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</si>
  <si>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</si>
  <si>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</si>
  <si>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</si>
  <si>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</si>
  <si>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</si>
  <si>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</si>
  <si>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</si>
  <si>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</si>
  <si>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</si>
  <si>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</si>
  <si>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</si>
  <si>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</si>
  <si>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</si>
  <si>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</si>
  <si>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</si>
  <si>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</si>
  <si>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</si>
  <si>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</si>
  <si>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</si>
  <si>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</si>
  <si>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</si>
  <si>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</si>
  <si>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</si>
  <si>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</si>
  <si>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</si>
  <si>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</si>
  <si>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</si>
  <si>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</si>
  <si>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</si>
  <si>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</si>
  <si>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</si>
  <si>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</si>
  <si>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</si>
  <si>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</si>
  <si>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</si>
  <si>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</si>
  <si>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</si>
  <si>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</si>
  <si>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</si>
  <si>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</si>
  <si>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</si>
  <si>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</si>
  <si>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</si>
  <si>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</si>
  <si>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</si>
  <si>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</si>
  <si>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</si>
  <si>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</si>
  <si>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</si>
  <si>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</si>
  <si>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</si>
  <si>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</si>
  <si>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</si>
  <si>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</si>
  <si>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</si>
  <si>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</si>
  <si>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</si>
  <si>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</si>
  <si>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</si>
  <si>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</si>
  <si>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</si>
  <si>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</si>
  <si>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</si>
  <si>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</si>
  <si>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</si>
  <si>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</si>
  <si>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</si>
  <si>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</si>
  <si>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</si>
  <si>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</si>
  <si>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</si>
  <si>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</si>
  <si>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</si>
  <si>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</si>
  <si>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</si>
  <si>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</si>
  <si>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</si>
  <si>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</si>
  <si>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</si>
  <si>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</si>
  <si>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</si>
  <si>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</si>
  <si>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</si>
  <si>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</si>
  <si>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</si>
  <si>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</si>
  <si>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</si>
  <si>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</si>
  <si>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</si>
  <si>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</si>
  <si>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</si>
  <si>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</si>
  <si>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</si>
  <si>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</si>
  <si>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</si>
  <si>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</si>
  <si>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</si>
  <si>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</si>
  <si>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</si>
  <si>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</si>
  <si>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</si>
  <si>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</si>
  <si>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</si>
  <si>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</si>
  <si>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</si>
  <si>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</si>
  <si>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</si>
  <si>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</si>
  <si>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</si>
  <si>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</si>
  <si>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</si>
  <si>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</si>
  <si>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</si>
  <si>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</si>
  <si>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</si>
  <si>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</si>
  <si>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</si>
  <si>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</si>
  <si>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</si>
  <si>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</si>
  <si>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</si>
  <si>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</si>
  <si>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</si>
  <si>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</si>
  <si>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</si>
  <si>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</si>
  <si>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</si>
  <si>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</si>
  <si>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</si>
  <si>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</si>
  <si>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</si>
  <si>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</si>
  <si>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</si>
  <si>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</si>
  <si>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</si>
  <si>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</si>
  <si>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</si>
  <si>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</si>
  <si>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</si>
  <si>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</si>
  <si>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</si>
  <si>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</si>
  <si>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</si>
  <si>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</si>
  <si>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</si>
  <si>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</si>
  <si>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</si>
  <si>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</si>
  <si>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</si>
  <si>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</si>
  <si>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</si>
  <si>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</si>
  <si>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</si>
  <si>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</si>
  <si>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</si>
  <si>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</si>
  <si>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</si>
  <si>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</si>
  <si>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</si>
  <si>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</si>
  <si>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</si>
  <si>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</si>
  <si>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</si>
  <si>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</si>
  <si>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</si>
  <si>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</si>
  <si>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</si>
  <si>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</si>
  <si>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</si>
  <si>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</si>
  <si>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</si>
  <si>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</si>
  <si>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</si>
  <si>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</si>
  <si>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</si>
  <si>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</si>
  <si>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</si>
  <si>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</si>
  <si>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</si>
  <si>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</si>
  <si>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</si>
  <si>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</si>
  <si>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</si>
  <si>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</si>
  <si>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</si>
  <si>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</si>
  <si>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</si>
  <si>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</si>
  <si>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</si>
  <si>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</si>
  <si>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</si>
  <si>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</si>
  <si>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</si>
  <si>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</si>
  <si>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</si>
  <si>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</si>
  <si>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</si>
  <si>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</si>
  <si>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</si>
  <si>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</si>
  <si>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</si>
  <si>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</si>
  <si>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</si>
  <si>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</si>
  <si>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</si>
  <si>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</si>
  <si>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</si>
  <si>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</si>
  <si>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</si>
  <si>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</si>
  <si>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</si>
  <si>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</si>
  <si>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</si>
  <si>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</si>
  <si>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</si>
  <si>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</si>
  <si>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</si>
  <si>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</si>
  <si>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</si>
  <si>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</si>
  <si>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</si>
  <si>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</si>
  <si>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</si>
  <si>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</si>
  <si>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</si>
  <si>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</si>
  <si>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</si>
  <si>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</si>
  <si>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</si>
  <si>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</si>
  <si>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</si>
  <si>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</si>
  <si>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</si>
  <si>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</si>
  <si>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</si>
  <si>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</si>
  <si>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</si>
  <si>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</si>
  <si>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</si>
  <si>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</si>
  <si>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</si>
  <si>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</si>
  <si>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</si>
  <si>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</si>
  <si>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</si>
  <si>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</si>
  <si>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</si>
  <si>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</si>
  <si>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</si>
  <si>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</si>
  <si>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</si>
  <si>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</si>
  <si>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</si>
  <si>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</si>
  <si>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</si>
  <si>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</si>
  <si>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</si>
  <si>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</si>
  <si>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</si>
  <si>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</si>
  <si>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</si>
  <si>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</si>
  <si>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</si>
  <si>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</si>
  <si>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</si>
  <si>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</si>
  <si>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</si>
  <si>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</si>
  <si>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</si>
  <si>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</si>
  <si>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</si>
  <si>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</si>
  <si>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</si>
  <si>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</si>
  <si>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</si>
  <si>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</si>
  <si>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</si>
  <si>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</si>
  <si>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</si>
  <si>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</si>
  <si>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</si>
  <si>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</si>
  <si>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</si>
  <si>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</si>
  <si>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</si>
  <si>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</si>
  <si>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</si>
  <si>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</si>
  <si>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</si>
  <si>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</si>
  <si>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</si>
  <si>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</si>
  <si>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</si>
  <si>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</si>
  <si>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</si>
  <si>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</si>
  <si>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</si>
  <si>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</si>
  <si>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</si>
  <si>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</si>
  <si>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</si>
  <si>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</si>
  <si>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</si>
  <si>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</si>
  <si>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</si>
  <si>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</si>
  <si>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</si>
  <si>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</si>
  <si>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</si>
  <si>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</si>
  <si>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</si>
  <si>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</si>
  <si>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</si>
  <si>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</si>
  <si>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</si>
  <si>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</si>
  <si>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</si>
  <si>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</si>
  <si>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</si>
  <si>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</si>
  <si>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</si>
  <si>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</si>
  <si>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</si>
  <si>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</si>
  <si>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</si>
  <si>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</si>
  <si>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</si>
  <si>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</si>
  <si>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</si>
  <si>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</si>
  <si>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</si>
  <si>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</si>
  <si>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</si>
  <si>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</si>
  <si>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</si>
  <si>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</si>
  <si>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</si>
  <si>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</si>
  <si>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</si>
  <si>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</si>
  <si>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</si>
  <si>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</si>
  <si>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</si>
  <si>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</si>
  <si>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</si>
  <si>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</si>
  <si>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</si>
  <si>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</si>
  <si>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</si>
  <si>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</si>
  <si>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</si>
  <si>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</si>
  <si>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</si>
  <si>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</si>
  <si>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</si>
  <si>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</si>
  <si>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</si>
  <si>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</si>
  <si>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</si>
  <si>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</si>
  <si>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</si>
  <si>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</si>
  <si>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</si>
  <si>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</si>
  <si>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</si>
  <si>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</si>
  <si>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</si>
  <si>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</si>
  <si>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</si>
  <si>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</si>
  <si>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</si>
  <si>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</si>
  <si>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</si>
  <si>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</si>
  <si>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</si>
  <si>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</si>
  <si>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</si>
  <si>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</si>
  <si>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</si>
  <si>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</si>
  <si>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</si>
  <si>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</si>
  <si>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</si>
  <si>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</si>
  <si>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</si>
  <si>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</si>
  <si>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</si>
  <si>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</si>
  <si>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</si>
  <si>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</si>
  <si>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</si>
  <si>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</si>
  <si>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</si>
  <si>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</si>
  <si>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</si>
  <si>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</si>
  <si>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</si>
  <si>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</si>
  <si>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</si>
  <si>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</si>
  <si>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</si>
  <si>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</si>
  <si>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</si>
  <si>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</si>
  <si>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</si>
  <si>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</si>
  <si>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</si>
  <si>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</si>
  <si>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</si>
  <si>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</si>
  <si>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</si>
  <si>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</si>
  <si>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</si>
  <si>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</si>
  <si>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</si>
  <si>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</si>
  <si>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</si>
  <si>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</si>
  <si>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</si>
  <si>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</si>
  <si>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</si>
  <si>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</si>
  <si>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</si>
  <si>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</si>
  <si>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</si>
  <si>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</si>
  <si>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</si>
  <si>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</si>
  <si>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</si>
  <si>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</si>
  <si>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</si>
  <si>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</si>
  <si>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</si>
  <si>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</si>
  <si>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</si>
  <si>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</si>
  <si>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</si>
  <si>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</si>
  <si>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</si>
  <si>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</si>
  <si>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</si>
  <si>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</si>
  <si>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</si>
  <si>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</si>
  <si>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</si>
  <si>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</si>
  <si>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</si>
  <si>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</si>
  <si>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</si>
  <si>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</si>
  <si>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</si>
  <si>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</si>
  <si>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</si>
  <si>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</si>
  <si>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</si>
  <si>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</si>
  <si>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</si>
  <si>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</si>
  <si>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</si>
  <si>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</si>
  <si>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</si>
  <si>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</si>
  <si>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</si>
  <si>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</si>
  <si>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</si>
  <si>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</si>
  <si>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</si>
  <si>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</si>
  <si>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</si>
  <si>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</si>
  <si>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</si>
  <si>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</si>
  <si>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</si>
  <si>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</si>
  <si>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</si>
  <si>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</si>
  <si>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</si>
  <si>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</si>
  <si>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</si>
  <si>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</si>
  <si>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</si>
  <si>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</si>
  <si>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</si>
  <si>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</si>
  <si>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</si>
  <si>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</si>
  <si>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</si>
  <si>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</si>
  <si>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</si>
  <si>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</si>
  <si>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</si>
  <si>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</si>
  <si>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</si>
  <si>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</si>
  <si>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</si>
  <si>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</si>
  <si>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</si>
  <si>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</si>
  <si>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</si>
  <si>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</si>
  <si>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</si>
  <si>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</si>
  <si>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</si>
  <si>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</si>
  <si>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</si>
  <si>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</si>
  <si>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</si>
  <si>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</si>
  <si>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</si>
  <si>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</si>
  <si>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</si>
  <si>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</si>
  <si>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</si>
  <si>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</si>
  <si>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</si>
  <si>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</si>
  <si>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</si>
  <si>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</si>
  <si>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</si>
  <si>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</si>
  <si>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</si>
  <si>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</si>
  <si>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</si>
  <si>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</si>
  <si>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</si>
  <si>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</si>
  <si>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</si>
  <si>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</si>
  <si>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</si>
  <si>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</si>
  <si>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</si>
  <si>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</si>
  <si>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</si>
  <si>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</si>
  <si>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</si>
  <si>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</si>
  <si>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</si>
  <si>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</si>
  <si>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</si>
  <si>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</si>
  <si>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</si>
  <si>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</si>
  <si>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</si>
  <si>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</si>
  <si>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</si>
  <si>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</si>
  <si>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</si>
  <si>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</si>
  <si>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</si>
  <si>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</si>
  <si>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</si>
  <si>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</si>
  <si>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</si>
  <si>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</si>
  <si>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</si>
  <si>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</si>
  <si>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</si>
  <si>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</si>
  <si>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</si>
  <si>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</si>
  <si>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</si>
  <si>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</si>
  <si>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</si>
  <si>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</si>
  <si>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</si>
  <si>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</si>
  <si>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</si>
  <si>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</si>
  <si>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</si>
  <si>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</si>
  <si>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</si>
  <si>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</si>
  <si>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</si>
  <si>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</si>
  <si>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</si>
  <si>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</si>
  <si>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</si>
  <si>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</si>
  <si>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</si>
  <si>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</si>
  <si>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</si>
  <si>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</si>
  <si>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</si>
  <si>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</si>
  <si>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</si>
  <si>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</si>
  <si>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</si>
  <si>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</si>
  <si>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</si>
  <si>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</si>
  <si>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</si>
  <si>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</si>
  <si>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</si>
  <si>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</si>
  <si>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</si>
  <si>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</si>
  <si>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</si>
  <si>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</si>
  <si>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</si>
  <si>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</si>
  <si>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</si>
  <si>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</si>
  <si>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</si>
  <si>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</si>
  <si>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</si>
  <si>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</si>
  <si>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</si>
  <si>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</si>
  <si>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</si>
  <si>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</si>
  <si>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</si>
  <si>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</si>
  <si>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</si>
  <si>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</si>
  <si>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</si>
  <si>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</si>
  <si>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</si>
  <si>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</si>
  <si>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</si>
  <si>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</si>
  <si>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</si>
  <si>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</si>
  <si>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</si>
  <si>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</si>
  <si>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</si>
  <si>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</si>
  <si>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</si>
  <si>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</si>
  <si>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</si>
  <si>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</si>
  <si>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</si>
  <si>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</si>
  <si>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</si>
  <si>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</si>
  <si>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</si>
  <si>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</si>
  <si>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</si>
  <si>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</si>
  <si>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</si>
  <si>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</si>
  <si>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</si>
  <si>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</si>
  <si>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</si>
  <si>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</si>
  <si>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</si>
  <si>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</si>
  <si>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</si>
  <si>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</si>
  <si>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</si>
  <si>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</si>
  <si>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</si>
  <si>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</si>
  <si>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</si>
  <si>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</si>
  <si>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</si>
  <si>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</si>
  <si>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</si>
  <si>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</si>
  <si>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</si>
  <si>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</si>
  <si>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</si>
  <si>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</si>
  <si>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</si>
  <si>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</si>
  <si>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</si>
  <si>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</si>
  <si>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</si>
  <si>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</si>
  <si>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</si>
  <si>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</si>
  <si>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</si>
  <si>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</si>
  <si>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</si>
  <si>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</si>
  <si>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</si>
  <si>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</si>
  <si>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</si>
  <si>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</si>
  <si>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</si>
  <si>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</si>
  <si>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</si>
  <si>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</si>
  <si>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</si>
  <si>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</si>
  <si>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</si>
  <si>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</si>
  <si>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</si>
  <si>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</si>
  <si>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</si>
  <si>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</si>
  <si>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</si>
  <si>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</si>
  <si>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</si>
  <si>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</si>
  <si>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</si>
  <si>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</si>
  <si>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</si>
  <si>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</si>
  <si>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</si>
  <si>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</si>
  <si>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</si>
  <si>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</si>
  <si>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</si>
  <si>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</si>
  <si>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</si>
  <si>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</si>
  <si>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</si>
  <si>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</si>
  <si>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</si>
  <si>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</si>
  <si>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</si>
  <si>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</si>
  <si>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</si>
  <si>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</si>
  <si>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</si>
  <si>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</si>
  <si>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</si>
  <si>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</si>
  <si>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</si>
  <si>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</si>
  <si>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</si>
  <si>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</si>
  <si>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</si>
  <si>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</si>
  <si>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</si>
  <si>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</si>
  <si>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</si>
  <si>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</si>
  <si>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</si>
  <si>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</si>
  <si>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</si>
  <si>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</si>
  <si>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</si>
  <si>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</si>
  <si>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</si>
  <si>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</si>
  <si>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</si>
  <si>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</si>
  <si>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</si>
  <si>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</si>
  <si>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</si>
  <si>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</si>
  <si>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</si>
  <si>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</si>
  <si>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</si>
  <si>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</si>
  <si>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</si>
  <si>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</si>
  <si>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</si>
  <si>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</si>
  <si>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</si>
  <si>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</si>
  <si>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</si>
  <si>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</si>
  <si>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</si>
  <si>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</si>
  <si>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</si>
  <si>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</si>
  <si>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</si>
  <si>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</si>
  <si>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</si>
  <si>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</si>
  <si>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</si>
  <si>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</si>
  <si>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</si>
  <si>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</si>
  <si>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</si>
  <si>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</si>
  <si>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</si>
  <si>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</si>
  <si>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</si>
  <si>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</si>
  <si>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</si>
  <si>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</si>
  <si>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</si>
  <si>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</si>
  <si>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</si>
  <si>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</si>
  <si>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</si>
  <si>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</si>
  <si>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</si>
  <si>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</si>
  <si>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</si>
  <si>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</si>
  <si>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</si>
  <si>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</si>
  <si>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</si>
  <si>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</si>
  <si>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</si>
  <si>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</si>
  <si>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</si>
  <si>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</si>
  <si>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</si>
  <si>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</si>
  <si>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</si>
  <si>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</si>
  <si>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</si>
  <si>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</si>
  <si>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</si>
  <si>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</si>
  <si>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</si>
  <si>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</si>
  <si>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</si>
  <si>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</si>
  <si>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</si>
  <si>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</si>
  <si>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</si>
  <si>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</si>
  <si>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</si>
  <si>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</si>
  <si>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</si>
  <si>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</si>
  <si>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</si>
  <si>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</si>
  <si>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</si>
  <si>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</si>
  <si>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</si>
  <si>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</si>
  <si>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</si>
  <si>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</si>
  <si>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</si>
  <si>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</si>
  <si>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</si>
  <si>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</si>
  <si>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</si>
  <si>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</si>
  <si>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</si>
  <si>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</si>
  <si>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</si>
  <si>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</si>
  <si>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</si>
  <si>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</si>
  <si>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</si>
  <si>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</si>
  <si>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</si>
  <si>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</si>
  <si>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</si>
  <si>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</si>
  <si>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</si>
  <si>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</si>
  <si>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</si>
  <si>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</si>
  <si>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</si>
  <si>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</si>
  <si>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</si>
  <si>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</si>
  <si>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</si>
  <si>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</si>
  <si>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</si>
  <si>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</si>
  <si>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</si>
  <si>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</si>
  <si>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</si>
  <si>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</si>
  <si>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</si>
  <si>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</si>
  <si>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</si>
  <si>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</si>
  <si>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</si>
  <si>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</si>
  <si>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</si>
  <si>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</si>
  <si>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</si>
  <si>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</si>
  <si>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</si>
  <si>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</si>
  <si>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</si>
  <si>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</si>
  <si>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</si>
  <si>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</si>
  <si>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</si>
  <si>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</si>
  <si>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</si>
  <si>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</si>
  <si>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</si>
  <si>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</si>
  <si>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</si>
  <si>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</si>
  <si>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</si>
  <si>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</si>
  <si>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</si>
  <si>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</si>
  <si>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</si>
  <si>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</si>
  <si>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</si>
  <si>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</si>
  <si>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</si>
  <si>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</si>
  <si>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</si>
  <si>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</si>
  <si>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</si>
  <si>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</si>
  <si>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</si>
  <si>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</si>
  <si>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</si>
  <si>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</si>
  <si>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</si>
  <si>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</si>
  <si>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</si>
  <si>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</si>
  <si>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</si>
  <si>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</si>
  <si>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</si>
  <si>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</si>
  <si>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</si>
  <si>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</si>
  <si>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</si>
  <si>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</si>
  <si>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</si>
  <si>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</si>
  <si>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</si>
  <si>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</si>
  <si>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</si>
  <si>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</si>
  <si>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</si>
  <si>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</si>
  <si>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</si>
  <si>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</si>
  <si>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</si>
  <si>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</si>
  <si>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</si>
  <si>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</si>
  <si>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</si>
  <si>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</si>
  <si>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</si>
  <si>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</si>
  <si>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</si>
  <si>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</si>
  <si>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</si>
  <si>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</si>
  <si>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</si>
  <si>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</si>
  <si>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</si>
  <si>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</si>
  <si>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</si>
  <si>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</si>
  <si>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</si>
  <si>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</si>
  <si>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</si>
  <si>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</si>
  <si>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</si>
  <si>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</si>
  <si>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</si>
  <si>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</si>
  <si>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</si>
  <si>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</si>
  <si>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</si>
  <si>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</si>
  <si>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</si>
  <si>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</si>
  <si>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</si>
  <si>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</si>
  <si>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</si>
  <si>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</si>
  <si>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</si>
  <si>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</si>
  <si>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</si>
  <si>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</si>
  <si>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</si>
  <si>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</si>
  <si>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</si>
  <si>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</si>
  <si>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</si>
  <si>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</si>
  <si>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</si>
  <si>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</si>
  <si>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</si>
  <si>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</si>
  <si>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</si>
  <si>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</si>
  <si>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</si>
  <si>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</si>
  <si>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</si>
  <si>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</si>
  <si>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</si>
  <si>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</si>
  <si>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</si>
  <si>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</si>
  <si>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</si>
  <si>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</si>
  <si>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</si>
  <si>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</si>
  <si>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</si>
  <si>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</si>
  <si>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</si>
  <si>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</si>
  <si>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</si>
  <si>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</si>
  <si>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</si>
  <si>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</si>
  <si>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</si>
  <si>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</si>
  <si>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</si>
  <si>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</si>
  <si>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</si>
  <si>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</si>
  <si>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</si>
  <si>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</si>
  <si>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</si>
  <si>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</si>
  <si>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</si>
  <si>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</si>
  <si>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</si>
  <si>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</si>
  <si>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</si>
  <si>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</si>
  <si>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</si>
  <si>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</si>
  <si>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</si>
  <si>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</si>
  <si>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</si>
  <si>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</si>
  <si>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</si>
  <si>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</si>
  <si>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</si>
  <si>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</si>
  <si>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</si>
  <si>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</si>
  <si>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</si>
  <si>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</si>
  <si>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</si>
  <si>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</si>
  <si>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</si>
  <si>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</si>
  <si>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</si>
  <si>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</si>
  <si>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</si>
  <si>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</si>
  <si>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</si>
  <si>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</si>
  <si>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</si>
  <si>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</si>
  <si>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</si>
  <si>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</si>
  <si>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</si>
  <si>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</si>
  <si>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</si>
  <si>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</si>
  <si>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</si>
  <si>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</si>
  <si>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</si>
  <si>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</si>
  <si>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</si>
  <si>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</si>
  <si>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</si>
  <si>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</si>
  <si>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</si>
  <si>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</si>
  <si>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</si>
  <si>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</si>
  <si>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</si>
  <si>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</si>
  <si>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</si>
  <si>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</si>
  <si>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</si>
  <si>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</si>
  <si>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</si>
  <si>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</si>
  <si>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</si>
  <si>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</si>
  <si>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</si>
  <si>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</si>
  <si>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</si>
  <si>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</si>
  <si>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</si>
  <si>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</si>
  <si>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</si>
  <si>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</si>
  <si>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</si>
  <si>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</si>
  <si>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</si>
  <si>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</si>
  <si>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</si>
  <si>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</si>
  <si>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</si>
  <si>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</si>
  <si>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</si>
  <si>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</si>
  <si>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</si>
  <si>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</si>
  <si>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</si>
  <si>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</si>
  <si>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</si>
  <si>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</si>
  <si>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</si>
  <si>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</si>
  <si>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</si>
  <si>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</si>
  <si>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</si>
  <si>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</si>
  <si>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</si>
  <si>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</si>
  <si>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</si>
  <si>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</si>
  <si>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</si>
  <si>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</si>
  <si>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</si>
  <si>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</si>
  <si>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</si>
  <si>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</si>
  <si>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</si>
  <si>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</si>
  <si>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</si>
  <si>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</si>
  <si>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</si>
  <si>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</si>
  <si>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</si>
  <si>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</si>
  <si>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</si>
  <si>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</si>
  <si>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</si>
  <si>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</si>
  <si>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</si>
  <si>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</si>
  <si>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</si>
  <si>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</si>
  <si>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</si>
  <si>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</si>
  <si>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</si>
  <si>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</si>
  <si>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</si>
  <si>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</si>
  <si>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</si>
  <si>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</si>
  <si>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</si>
  <si>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</si>
  <si>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</si>
  <si>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</si>
  <si>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</si>
  <si>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</si>
  <si>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</si>
  <si>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</si>
  <si>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</si>
  <si>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</si>
  <si>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</si>
  <si>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</si>
  <si>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</si>
  <si>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</si>
  <si>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</si>
  <si>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</si>
  <si>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</si>
  <si>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</si>
  <si>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</si>
  <si>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</si>
  <si>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</si>
  <si>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</si>
  <si>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</si>
  <si>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</si>
  <si>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</si>
  <si>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</si>
  <si>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</si>
  <si>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</si>
  <si>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</si>
  <si>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</si>
  <si>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</si>
  <si>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</si>
  <si>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</si>
  <si>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</si>
  <si>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</si>
  <si>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</si>
  <si>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</si>
  <si>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</si>
  <si>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</si>
  <si>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</si>
  <si>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</si>
  <si>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</si>
  <si>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</si>
  <si>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</si>
  <si>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</si>
  <si>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</si>
  <si>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</si>
  <si>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</si>
  <si>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</si>
  <si>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</si>
  <si>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</si>
  <si>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</si>
  <si>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</si>
  <si>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</si>
  <si>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</si>
  <si>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</si>
  <si>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</si>
  <si>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</si>
  <si>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</si>
  <si>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</si>
  <si>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</si>
  <si>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</si>
  <si>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</si>
  <si>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</si>
  <si>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</si>
  <si>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</si>
  <si>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</si>
  <si>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</si>
  <si>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</si>
  <si>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</si>
  <si>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</si>
  <si>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</si>
  <si>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</si>
  <si>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</si>
  <si>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</si>
  <si>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</si>
  <si>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</si>
  <si>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</si>
  <si>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</si>
  <si>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</si>
  <si>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</si>
  <si>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</si>
  <si>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</si>
  <si>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</si>
  <si>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</si>
  <si>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</si>
  <si>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</si>
  <si>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</si>
  <si>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</si>
  <si>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</si>
  <si>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</si>
  <si>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</si>
  <si>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</si>
  <si>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</si>
  <si>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</si>
  <si>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</si>
  <si>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</si>
  <si>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</si>
  <si>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</si>
  <si>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</si>
  <si>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</si>
  <si>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</si>
  <si>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</si>
  <si>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</si>
  <si>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</si>
  <si>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</si>
  <si>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</si>
  <si>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</si>
  <si>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</si>
  <si>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</si>
  <si>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</si>
  <si>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</si>
  <si>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</si>
  <si>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</si>
  <si>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</si>
  <si>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</si>
  <si>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</si>
  <si>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</si>
  <si>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</si>
  <si>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</si>
  <si>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</si>
  <si>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</si>
  <si>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</si>
  <si>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</si>
  <si>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</si>
  <si>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</si>
  <si>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</si>
  <si>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</si>
  <si>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</si>
  <si>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</si>
  <si>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</si>
  <si>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</si>
  <si>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</si>
  <si>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</si>
  <si>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</si>
  <si>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</si>
  <si>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</si>
  <si>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</si>
  <si>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</si>
  <si>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</si>
  <si>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</si>
  <si>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</si>
  <si>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</si>
  <si>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</si>
  <si>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</si>
  <si>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</si>
  <si>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</si>
  <si>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</si>
  <si>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</si>
  <si>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</si>
  <si>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</si>
  <si>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</si>
  <si>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</si>
  <si>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</si>
  <si>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</si>
  <si>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</si>
  <si>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</si>
  <si>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</si>
  <si>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</si>
  <si>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</si>
  <si>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</si>
  <si>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</si>
  <si>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</si>
  <si>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</si>
  <si>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</si>
  <si>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</si>
  <si>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</si>
  <si>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</si>
  <si>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</si>
  <si>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</si>
  <si>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</si>
  <si>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</si>
  <si>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</si>
  <si>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</si>
  <si>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</si>
  <si>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</si>
  <si>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</si>
  <si>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</si>
  <si>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</si>
  <si>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</si>
  <si>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</si>
  <si>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</si>
  <si>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</si>
  <si>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</si>
  <si>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</si>
  <si>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</si>
  <si>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</si>
  <si>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</si>
  <si>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</si>
  <si>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</si>
  <si>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</si>
  <si>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</si>
  <si>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</si>
  <si>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</si>
  <si>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</si>
  <si>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</si>
  <si>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</si>
  <si>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</si>
  <si>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</si>
  <si>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</si>
  <si>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</si>
  <si>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</si>
  <si>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</si>
  <si>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</si>
  <si>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</si>
  <si>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</si>
  <si>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</si>
  <si>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</si>
  <si>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</si>
  <si>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</si>
  <si>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</si>
  <si>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</si>
  <si>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</si>
  <si>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</si>
  <si>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</si>
  <si>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</si>
  <si>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</si>
  <si>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</si>
  <si>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</si>
  <si>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</si>
  <si>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</si>
  <si>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</si>
  <si>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</si>
  <si>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</si>
  <si>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</si>
  <si>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</si>
  <si>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</si>
  <si>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</si>
  <si>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</si>
  <si>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</si>
  <si>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</si>
  <si>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</si>
  <si>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</si>
  <si>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</si>
  <si>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</si>
  <si>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</si>
  <si>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</si>
  <si>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</si>
  <si>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</si>
  <si>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</si>
  <si>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</si>
  <si>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</si>
  <si>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</si>
  <si>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</si>
  <si>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</si>
  <si>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</si>
  <si>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</si>
  <si>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</si>
  <si>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</si>
  <si>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</si>
  <si>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</si>
  <si>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</si>
  <si>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</si>
  <si>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</si>
  <si>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</si>
  <si>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</si>
  <si>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</si>
  <si>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</si>
  <si>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</si>
  <si>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</si>
  <si>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</si>
  <si>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</si>
  <si>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</si>
  <si>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</si>
  <si>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</si>
  <si>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</si>
  <si>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</si>
  <si>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</si>
  <si>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</si>
  <si>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</si>
  <si>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</si>
  <si>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</si>
  <si>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</si>
  <si>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</si>
  <si>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</si>
  <si>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</si>
  <si>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</si>
  <si>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</si>
  <si>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</si>
  <si>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</si>
  <si>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</si>
  <si>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</si>
  <si>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</si>
  <si>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</si>
  <si>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</si>
  <si>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</si>
  <si>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</si>
  <si>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</si>
  <si>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</si>
  <si>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</si>
  <si>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</si>
  <si>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</si>
  <si>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</si>
  <si>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</si>
  <si>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</si>
  <si>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</si>
  <si>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</si>
  <si>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</si>
  <si>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</si>
  <si>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</si>
  <si>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</si>
  <si>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</si>
  <si>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</si>
  <si>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</si>
  <si>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</si>
  <si>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</si>
  <si>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</si>
  <si>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</si>
  <si>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</si>
  <si>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</si>
  <si>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</si>
  <si>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</si>
  <si>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</si>
  <si>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</si>
  <si>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</si>
  <si>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</si>
  <si>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</si>
  <si>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</si>
  <si>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</si>
  <si>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</si>
  <si>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</si>
  <si>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</si>
  <si>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</si>
  <si>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</si>
  <si>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</si>
  <si>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</si>
  <si>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</si>
  <si>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</si>
  <si>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</si>
  <si>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</si>
  <si>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</si>
  <si>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</si>
  <si>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</si>
  <si>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</si>
  <si>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</si>
  <si>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</si>
  <si>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</si>
  <si>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</si>
  <si>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</si>
  <si>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</si>
  <si>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</si>
  <si>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</si>
  <si>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</si>
  <si>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</si>
  <si>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</si>
  <si>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</si>
  <si>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</si>
  <si>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</si>
  <si>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</si>
  <si>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</si>
  <si>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</si>
  <si>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</si>
  <si>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</si>
  <si>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</si>
  <si>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</si>
  <si>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</si>
  <si>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</si>
  <si>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</si>
  <si>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</si>
  <si>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</si>
  <si>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</si>
  <si>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</si>
  <si>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</si>
  <si>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</si>
  <si>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</si>
  <si>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</si>
  <si>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</si>
  <si>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</si>
  <si>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</si>
  <si>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</si>
  <si>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</si>
  <si>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</si>
  <si>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</si>
  <si>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</si>
  <si>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</si>
  <si>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</si>
  <si>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</si>
  <si>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</si>
  <si>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</si>
  <si>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</si>
  <si>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</si>
  <si>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</si>
  <si>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</si>
  <si>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</si>
  <si>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</si>
  <si>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</si>
  <si>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</si>
  <si>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</si>
  <si>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</si>
  <si>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</si>
  <si>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</si>
  <si>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</si>
  <si>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</si>
  <si>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</si>
  <si>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</si>
  <si>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</si>
  <si>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</si>
  <si>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</si>
  <si>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</si>
  <si>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</si>
  <si>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</si>
  <si>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</si>
  <si>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</si>
  <si>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</si>
  <si>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</si>
  <si>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</si>
  <si>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</si>
  <si>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</si>
  <si>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</si>
  <si>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</si>
  <si>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</si>
  <si>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</si>
  <si>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</si>
  <si>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</si>
  <si>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</si>
  <si>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</si>
  <si>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</si>
  <si>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</si>
  <si>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</si>
  <si>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</si>
  <si>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</si>
  <si>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</si>
  <si>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</si>
  <si>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</si>
  <si>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</si>
  <si>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</si>
  <si>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</si>
  <si>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</si>
  <si>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</si>
  <si>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</si>
  <si>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</si>
  <si>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</si>
  <si>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</si>
  <si>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</si>
  <si>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</si>
  <si>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</si>
  <si>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</si>
  <si>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</si>
  <si>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</si>
  <si>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</si>
  <si>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</si>
  <si>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</si>
  <si>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</si>
  <si>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</si>
  <si>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</si>
  <si>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</si>
  <si>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</si>
  <si>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</si>
  <si>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</si>
  <si>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</si>
  <si>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</si>
  <si>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</si>
  <si>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</si>
  <si>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</si>
  <si>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</si>
  <si>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</si>
  <si>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</si>
  <si>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</si>
  <si>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</si>
  <si>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</si>
  <si>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</si>
  <si>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</si>
  <si>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</si>
  <si>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</si>
  <si>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</si>
  <si>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</si>
  <si>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</si>
  <si>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</si>
  <si>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</si>
  <si>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</si>
  <si>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</si>
  <si>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</si>
  <si>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</si>
  <si>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</si>
  <si>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</si>
  <si>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</si>
  <si>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</si>
  <si>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</si>
  <si>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</si>
  <si>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</si>
  <si>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</si>
  <si>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</si>
  <si>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</si>
  <si>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</si>
  <si>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</si>
  <si>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</si>
  <si>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</si>
  <si>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</si>
  <si>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</si>
  <si>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</si>
  <si>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</si>
  <si>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</si>
  <si>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</si>
  <si>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</si>
  <si>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</si>
  <si>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</si>
  <si>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</si>
  <si>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</si>
  <si>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</si>
  <si>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</si>
  <si>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</si>
  <si>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</si>
  <si>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</si>
  <si>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</si>
  <si>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</si>
  <si>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</si>
  <si>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</si>
  <si>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</si>
  <si>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</si>
  <si>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</si>
  <si>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</si>
  <si>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</si>
  <si>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</si>
  <si>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</si>
  <si>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</si>
  <si>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</si>
  <si>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</si>
  <si>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</si>
  <si>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</si>
  <si>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</si>
  <si>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</si>
  <si>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</si>
  <si>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</si>
  <si>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</si>
  <si>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</si>
  <si>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</si>
  <si>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</si>
  <si>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</si>
  <si>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</si>
  <si>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</si>
  <si>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</si>
  <si>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</si>
  <si>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</si>
  <si>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</si>
  <si>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</si>
  <si>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</si>
  <si>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</si>
  <si>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</si>
  <si>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</si>
  <si>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</si>
  <si>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</si>
  <si>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</si>
  <si>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</si>
  <si>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</si>
  <si>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</si>
  <si>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</si>
  <si>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</si>
  <si>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</si>
  <si>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</si>
  <si>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</si>
  <si>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</si>
  <si>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</si>
  <si>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</si>
  <si>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</si>
  <si>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</si>
  <si>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</si>
  <si>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</si>
  <si>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</si>
  <si>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</si>
  <si>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</si>
  <si>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</si>
  <si>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</si>
  <si>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</si>
  <si>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</si>
  <si>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</si>
  <si>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</si>
  <si>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</si>
  <si>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</si>
  <si>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</si>
  <si>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</si>
  <si>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</si>
  <si>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</si>
  <si>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</si>
  <si>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</si>
  <si>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</si>
  <si>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</si>
  <si>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</si>
  <si>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</si>
  <si>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</si>
  <si>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</si>
  <si>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</si>
  <si>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</si>
  <si>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</si>
  <si>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</si>
  <si>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</si>
  <si>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</si>
  <si>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</si>
  <si>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</si>
  <si>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</si>
  <si>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</si>
  <si>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</si>
  <si>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</si>
  <si>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</si>
  <si>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</si>
  <si>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</si>
  <si>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</si>
  <si>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</si>
  <si>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</si>
  <si>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</si>
  <si>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</si>
  <si>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</si>
  <si>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</si>
  <si>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</si>
  <si>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</si>
  <si>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</si>
  <si>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</si>
  <si>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</si>
  <si>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</si>
  <si>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</si>
  <si>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</si>
  <si>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</si>
  <si>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</si>
  <si>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</si>
  <si>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</si>
  <si>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</si>
  <si>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</si>
  <si>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</si>
  <si>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</si>
  <si>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</si>
  <si>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</si>
  <si>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</si>
  <si>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</si>
  <si>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</si>
  <si>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</si>
  <si>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</si>
  <si>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</si>
  <si>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</si>
  <si>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</si>
  <si>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</si>
  <si>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</si>
  <si>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</si>
  <si>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</si>
  <si>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</si>
  <si>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</si>
  <si>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</si>
  <si>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</si>
  <si>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</si>
  <si>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</si>
  <si>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</si>
  <si>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</si>
  <si>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</si>
  <si>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</si>
  <si>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</si>
  <si>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</si>
  <si>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</si>
  <si>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</si>
  <si>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</si>
  <si>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</si>
  <si>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</si>
  <si>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</si>
  <si>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</si>
  <si>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</si>
  <si>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</si>
  <si>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</si>
  <si>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</si>
  <si>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</si>
  <si>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</si>
  <si>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</si>
  <si>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</si>
  <si>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</si>
  <si>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</si>
  <si>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</si>
  <si>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</si>
  <si>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</si>
  <si>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</si>
  <si>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</si>
  <si>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</si>
  <si>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</si>
  <si>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</si>
  <si>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</si>
  <si>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</si>
  <si>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</si>
  <si>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</si>
  <si>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</si>
  <si>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</si>
  <si>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</si>
  <si>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</si>
  <si>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</si>
  <si>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</si>
  <si>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</si>
  <si>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</si>
  <si>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</si>
  <si>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</si>
  <si>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</si>
  <si>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</si>
  <si>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</si>
  <si>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</si>
  <si>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</si>
  <si>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</si>
  <si>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</si>
  <si>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</si>
  <si>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</si>
  <si>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</si>
  <si>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</si>
  <si>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</si>
  <si>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</si>
  <si>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</si>
  <si>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</si>
  <si>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</si>
  <si>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</si>
  <si>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</si>
  <si>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</si>
  <si>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</si>
  <si>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</si>
  <si>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</si>
  <si>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</si>
  <si>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</si>
  <si>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</si>
  <si>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</si>
  <si>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</si>
  <si>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</si>
  <si>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</si>
  <si>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</si>
  <si>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</si>
  <si>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</si>
  <si>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</si>
  <si>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</si>
  <si>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</si>
  <si>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</si>
  <si>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</si>
  <si>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</si>
  <si>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</si>
  <si>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</si>
  <si>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</si>
  <si>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</si>
  <si>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</si>
  <si>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</si>
  <si>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</si>
  <si>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</si>
  <si>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</si>
  <si>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</si>
  <si>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</si>
  <si>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</si>
  <si>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</si>
  <si>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</si>
  <si>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</si>
  <si>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</si>
  <si>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</si>
  <si>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</si>
  <si>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</si>
  <si>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</si>
  <si>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</si>
  <si>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</si>
  <si>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</si>
  <si>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</si>
  <si>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</si>
  <si>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</si>
  <si>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</si>
  <si>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</si>
  <si>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</si>
  <si>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</si>
  <si>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</si>
  <si>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</si>
  <si>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</si>
  <si>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</si>
  <si>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</si>
  <si>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</si>
  <si>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</si>
  <si>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</si>
  <si>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</si>
  <si>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</si>
  <si>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</si>
  <si>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</si>
  <si>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</si>
  <si>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</si>
  <si>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</si>
  <si>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</si>
  <si>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</si>
  <si>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</si>
  <si>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</si>
  <si>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</si>
  <si>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</si>
  <si>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</si>
  <si>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</si>
  <si>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</si>
  <si>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</si>
  <si>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</si>
  <si>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</si>
  <si>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</si>
  <si>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</si>
  <si>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</si>
  <si>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</si>
  <si>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</si>
  <si>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</si>
  <si>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</si>
  <si>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</si>
  <si>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</si>
  <si>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</si>
  <si>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</si>
  <si>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</si>
  <si>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</si>
  <si>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</si>
  <si>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</si>
  <si>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</si>
  <si>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</si>
  <si>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</si>
  <si>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</si>
  <si>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</si>
  <si>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</si>
  <si>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</si>
  <si>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</si>
  <si>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</si>
  <si>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</si>
  <si>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</si>
  <si>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</si>
  <si>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</si>
  <si>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</si>
  <si>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</si>
  <si>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</si>
  <si>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</si>
  <si>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</si>
  <si>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</si>
  <si>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</si>
  <si>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</si>
  <si>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</si>
  <si>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</si>
  <si>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</si>
  <si>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</si>
  <si>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</si>
  <si>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</si>
  <si>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</si>
  <si>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</si>
  <si>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</si>
  <si>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</si>
  <si>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</si>
  <si>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</si>
  <si>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</si>
  <si>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</si>
  <si>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</si>
  <si>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</si>
  <si>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</si>
  <si>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</si>
  <si>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</si>
  <si>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</si>
  <si>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</si>
  <si>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</si>
  <si>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</si>
  <si>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</si>
  <si>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</si>
  <si>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</si>
  <si>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</si>
  <si>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</si>
  <si>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</si>
  <si>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</si>
  <si>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</si>
  <si>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</si>
  <si>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</si>
  <si>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</si>
  <si>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</si>
  <si>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</si>
  <si>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</si>
  <si>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</si>
  <si>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</si>
  <si>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</si>
  <si>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</si>
  <si>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</si>
  <si>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</si>
  <si>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</si>
  <si>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</si>
  <si>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</si>
  <si>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</si>
  <si>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</si>
  <si>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</si>
  <si>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</si>
  <si>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</si>
  <si>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</si>
  <si>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</si>
  <si>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</si>
  <si>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</si>
  <si>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</si>
  <si>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</si>
  <si>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</si>
  <si>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</si>
  <si>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</si>
  <si>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</si>
  <si>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</si>
  <si>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</si>
  <si>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</si>
  <si>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</si>
  <si>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</si>
  <si>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</si>
  <si>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</si>
  <si>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</si>
  <si>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</si>
  <si>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</si>
  <si>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</si>
  <si>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</si>
  <si>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</si>
  <si>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</si>
  <si>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</si>
  <si>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</si>
  <si>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</si>
  <si>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</si>
  <si>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</si>
  <si>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</si>
  <si>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</si>
  <si>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</si>
  <si>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</si>
  <si>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</si>
  <si>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</si>
  <si>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</si>
  <si>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</si>
  <si>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</si>
  <si>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</si>
  <si>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</si>
  <si>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</si>
  <si>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</si>
  <si>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</si>
  <si>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</si>
  <si>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</si>
  <si>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</si>
  <si>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</si>
  <si>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</si>
  <si>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</si>
  <si>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</si>
  <si>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</si>
  <si>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</si>
  <si>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</si>
  <si>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</si>
  <si>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</si>
  <si>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</si>
  <si>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</si>
  <si>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</si>
  <si>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</si>
  <si>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</si>
  <si>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</si>
  <si>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</si>
  <si>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</si>
  <si>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</si>
  <si>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</si>
  <si>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</si>
  <si>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</si>
  <si>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</si>
  <si>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</si>
  <si>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</si>
  <si>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</si>
  <si>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</si>
  <si>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</si>
  <si>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</si>
  <si>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</si>
  <si>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</si>
  <si>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</si>
  <si>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</si>
  <si>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</si>
  <si>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</si>
  <si>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</si>
  <si>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</si>
  <si>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</si>
  <si>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</si>
  <si>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</si>
  <si>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</si>
  <si>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</si>
  <si>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</si>
  <si>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</si>
  <si>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</si>
  <si>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</si>
  <si>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</si>
  <si>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</si>
  <si>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</si>
  <si>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</si>
  <si>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</si>
  <si>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</si>
  <si>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</si>
  <si>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</si>
  <si>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</si>
  <si>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</si>
  <si>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</si>
  <si>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</si>
  <si>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</si>
  <si>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</si>
  <si>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</si>
  <si>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</si>
  <si>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</si>
  <si>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</si>
  <si>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</si>
  <si>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</si>
  <si>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</si>
  <si>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</si>
  <si>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</si>
  <si>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</si>
  <si>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</si>
  <si>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</si>
  <si>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</si>
  <si>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</si>
  <si>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</si>
  <si>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</si>
  <si>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</si>
  <si>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</si>
  <si>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</si>
  <si>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</si>
  <si>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</si>
  <si>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</si>
  <si>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</si>
  <si>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</si>
  <si>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</si>
  <si>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</si>
  <si>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</si>
  <si>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</si>
  <si>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</si>
  <si>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</si>
  <si>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</si>
  <si>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</si>
  <si>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</si>
  <si>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</si>
  <si>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</si>
  <si>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</si>
  <si>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</si>
  <si>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</si>
  <si>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</si>
  <si>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</si>
  <si>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</si>
  <si>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</si>
  <si>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</si>
  <si>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</si>
  <si>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</si>
  <si>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</si>
  <si>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</si>
  <si>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</si>
  <si>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</si>
  <si>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</si>
  <si>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</si>
  <si>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</si>
  <si>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</si>
  <si>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</si>
  <si>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</si>
  <si>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</si>
  <si>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</si>
  <si>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</si>
  <si>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</si>
  <si>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</si>
  <si>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</si>
  <si>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</si>
  <si>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</si>
  <si>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</si>
  <si>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</si>
  <si>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</si>
  <si>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</si>
  <si>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</si>
  <si>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</si>
  <si>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</si>
  <si>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</si>
  <si>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</si>
  <si>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</si>
  <si>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</si>
  <si>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</si>
  <si>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</si>
  <si>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</si>
  <si>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</si>
  <si>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</si>
  <si>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</si>
  <si>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</si>
  <si>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</si>
  <si>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</si>
  <si>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</si>
  <si>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</si>
  <si>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</si>
  <si>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</si>
  <si>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</si>
  <si>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</si>
  <si>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</si>
  <si>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</si>
  <si>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</si>
  <si>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</si>
  <si>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</si>
  <si>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</si>
  <si>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</si>
  <si>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</si>
  <si>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</si>
  <si>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</si>
  <si>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</si>
  <si>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</si>
  <si>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</si>
  <si>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</si>
  <si>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</si>
  <si>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</si>
  <si>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</si>
  <si>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</si>
  <si>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</si>
  <si>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</si>
  <si>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</si>
  <si>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</si>
  <si>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</si>
  <si>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</si>
  <si>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</si>
  <si>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</si>
  <si>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</si>
  <si>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</si>
  <si>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</si>
  <si>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</si>
  <si>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</si>
  <si>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</si>
  <si>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</si>
  <si>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</si>
  <si>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</si>
  <si>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</si>
  <si>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</si>
  <si>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</si>
  <si>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</si>
  <si>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</si>
  <si>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</si>
  <si>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</si>
  <si>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</si>
  <si>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</si>
  <si>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</si>
  <si>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</si>
  <si>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</si>
  <si>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</si>
  <si>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</si>
  <si>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</si>
  <si>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</si>
  <si>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</si>
  <si>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</si>
  <si>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</si>
  <si>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</si>
  <si>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</si>
  <si>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</si>
  <si>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</si>
  <si>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</si>
  <si>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</si>
  <si>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</si>
  <si>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</si>
  <si>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</si>
  <si>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</si>
  <si>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</si>
  <si>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</si>
  <si>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</si>
  <si>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</si>
  <si>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</si>
  <si>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</si>
  <si>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</si>
  <si>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</si>
  <si>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</si>
  <si>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</si>
  <si>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</si>
  <si>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</si>
  <si>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</si>
  <si>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</si>
  <si>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</si>
  <si>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</si>
  <si>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</si>
  <si>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</si>
  <si>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</si>
  <si>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</si>
  <si>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</si>
  <si>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</si>
  <si>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</si>
  <si>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</si>
  <si>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</si>
  <si>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</si>
  <si>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</si>
  <si>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</si>
  <si>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</si>
  <si>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</si>
  <si>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</si>
  <si>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</si>
  <si>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</si>
  <si>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</si>
  <si>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</si>
  <si>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</si>
  <si>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</si>
  <si>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</si>
  <si>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</si>
  <si>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</si>
  <si>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</si>
  <si>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</si>
  <si>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</si>
  <si>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</si>
  <si>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</si>
  <si>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</si>
  <si>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</si>
  <si>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</si>
  <si>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</si>
  <si>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</si>
  <si>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</si>
  <si>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</si>
  <si>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</si>
  <si>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</si>
  <si>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</si>
  <si>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</si>
  <si>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</si>
  <si>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</si>
  <si>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</si>
  <si>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</si>
  <si>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</si>
  <si>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</si>
  <si>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</si>
  <si>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</si>
  <si>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</si>
  <si>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</si>
  <si>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</si>
  <si>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</si>
  <si>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</si>
  <si>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</si>
  <si>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</si>
  <si>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</si>
  <si>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</si>
  <si>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</si>
  <si>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</si>
  <si>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</si>
  <si>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</si>
  <si>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</si>
  <si>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</si>
  <si>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</si>
  <si>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</si>
  <si>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</si>
  <si>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</si>
  <si>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</si>
  <si>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</si>
  <si>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</si>
  <si>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</si>
  <si>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</si>
  <si>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</si>
  <si>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</si>
  <si>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</si>
  <si>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</si>
  <si>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</si>
  <si>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</si>
  <si>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</si>
  <si>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</si>
  <si>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</si>
  <si>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</si>
  <si>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</si>
  <si>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</si>
  <si>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</si>
  <si>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</si>
  <si>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</si>
  <si>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</si>
  <si>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</si>
  <si>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</si>
  <si>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</si>
  <si>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</si>
  <si>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</si>
  <si>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</si>
  <si>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</si>
  <si>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</si>
  <si>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</si>
  <si>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</si>
  <si>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</si>
  <si>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</si>
  <si>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</si>
  <si>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</si>
  <si>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</si>
  <si>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</si>
  <si>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</si>
  <si>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</si>
  <si>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</si>
  <si>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</si>
  <si>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</si>
  <si>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</si>
  <si>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</si>
  <si>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</si>
  <si>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</si>
  <si>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</si>
  <si>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</si>
  <si>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</si>
  <si>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</si>
  <si>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</si>
  <si>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</si>
  <si>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</si>
  <si>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</si>
  <si>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</si>
  <si>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</si>
  <si>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</si>
  <si>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</si>
  <si>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</si>
  <si>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</si>
  <si>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</si>
  <si>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</si>
  <si>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</si>
  <si>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</si>
  <si>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</si>
  <si>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</si>
  <si>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</si>
  <si>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</si>
  <si>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</si>
  <si>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</si>
  <si>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</si>
  <si>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</si>
  <si>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</si>
  <si>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</si>
  <si>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</si>
  <si>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</si>
  <si>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</si>
  <si>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</si>
  <si>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</si>
  <si>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</si>
  <si>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</si>
  <si>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</si>
  <si>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</si>
  <si>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</si>
  <si>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</si>
  <si>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</si>
  <si>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</si>
  <si>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</si>
  <si>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</si>
  <si>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</si>
  <si>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</si>
  <si>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</si>
  <si>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</si>
  <si>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</si>
  <si>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</si>
  <si>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</si>
  <si>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</si>
  <si>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</si>
  <si>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</si>
  <si>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</si>
  <si>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</si>
  <si>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</si>
  <si>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</si>
  <si>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</si>
  <si>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</si>
  <si>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</si>
  <si>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</si>
  <si>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</si>
  <si>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</si>
  <si>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</si>
  <si>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</si>
  <si>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</si>
  <si>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</si>
  <si>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</si>
  <si>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</si>
  <si>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</si>
  <si>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</si>
  <si>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</si>
  <si>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</si>
  <si>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</si>
  <si>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</si>
  <si>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</si>
  <si>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</si>
  <si>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</si>
  <si>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</si>
  <si>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</si>
  <si>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</si>
  <si>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</si>
  <si>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</si>
  <si>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</si>
  <si>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</si>
  <si>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</si>
  <si>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</si>
  <si>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</si>
  <si>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</si>
  <si>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</si>
  <si>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</si>
  <si>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</si>
  <si>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</si>
  <si>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</si>
  <si>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</si>
  <si>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</si>
  <si>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</si>
  <si>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</si>
  <si>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</si>
  <si>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</si>
  <si>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</si>
  <si>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</si>
  <si>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</si>
  <si>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</si>
  <si>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</si>
  <si>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</si>
  <si>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</si>
  <si>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</si>
  <si>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</si>
  <si>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</si>
  <si>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</si>
  <si>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</si>
  <si>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</si>
  <si>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</si>
  <si>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</si>
  <si>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</si>
  <si>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</si>
  <si>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</si>
  <si>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</si>
  <si>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</si>
  <si>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</si>
  <si>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</si>
  <si>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</si>
  <si>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</si>
  <si>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</si>
  <si>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</si>
  <si>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</si>
  <si>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</si>
  <si>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</si>
  <si>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</si>
  <si>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</si>
  <si>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</si>
  <si>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</si>
  <si>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</si>
  <si>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</si>
  <si>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</si>
  <si>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</si>
  <si>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</si>
  <si>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</si>
  <si>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</si>
  <si>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</si>
  <si>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</si>
  <si>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</si>
  <si>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</si>
  <si>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</si>
  <si>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</si>
  <si>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</si>
  <si>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</si>
  <si>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</si>
  <si>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</si>
  <si>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</si>
  <si>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</si>
  <si>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</si>
  <si>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</si>
  <si>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</si>
  <si>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</si>
  <si>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</si>
  <si>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</si>
  <si>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</si>
  <si>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</si>
  <si>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</si>
  <si>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</si>
  <si>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</si>
  <si>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</si>
  <si>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</si>
  <si>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</si>
  <si>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</si>
  <si>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</si>
  <si>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</si>
  <si>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</si>
  <si>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</si>
  <si>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</si>
  <si>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</si>
  <si>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</si>
  <si>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</si>
  <si>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</si>
  <si>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</si>
  <si>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</si>
  <si>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</si>
  <si>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</si>
  <si>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</si>
  <si>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</si>
  <si>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</si>
  <si>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</si>
  <si>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</si>
  <si>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</si>
  <si>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</si>
  <si>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</si>
  <si>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</si>
  <si>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</si>
  <si>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</si>
  <si>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</si>
  <si>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</si>
  <si>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</si>
  <si>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</si>
  <si>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</si>
  <si>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</si>
  <si>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</si>
  <si>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</si>
  <si>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</si>
  <si>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</si>
  <si>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</si>
  <si>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</si>
  <si>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</si>
  <si>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</si>
  <si>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</si>
  <si>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</si>
  <si>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</si>
  <si>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</si>
  <si>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</si>
  <si>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</si>
  <si>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</si>
  <si>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</si>
  <si>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</si>
  <si>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</si>
  <si>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</si>
  <si>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</si>
  <si>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</si>
  <si>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</si>
  <si>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</si>
  <si>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</si>
  <si>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</si>
  <si>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</si>
  <si>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</si>
  <si>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</si>
  <si>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</si>
  <si>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</si>
  <si>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</si>
  <si>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</si>
  <si>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</si>
  <si>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</si>
  <si>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</si>
  <si>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</si>
  <si>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</si>
  <si>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</si>
  <si>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</si>
  <si>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</si>
  <si>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</si>
  <si>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</si>
  <si>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</si>
  <si>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</si>
  <si>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</si>
  <si>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</si>
  <si>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</si>
  <si>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</si>
  <si>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</si>
  <si>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</si>
  <si>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</si>
  <si>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</si>
  <si>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</si>
  <si>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</si>
  <si>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</si>
  <si>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</si>
  <si>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</si>
  <si>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</si>
  <si>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</si>
  <si>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</si>
  <si>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</si>
  <si>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</si>
  <si>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</si>
  <si>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</si>
  <si>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</si>
  <si>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</si>
  <si>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</si>
  <si>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</si>
  <si>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</si>
  <si>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</si>
  <si>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</si>
  <si>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</si>
  <si>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</si>
  <si>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</si>
  <si>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</si>
  <si>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</si>
  <si>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</si>
  <si>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</si>
  <si>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</si>
  <si>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</si>
  <si>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</si>
  <si>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</si>
  <si>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</si>
  <si>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</si>
  <si>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</si>
  <si>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</si>
  <si>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</si>
  <si>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</si>
  <si>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</si>
  <si>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</si>
  <si>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</si>
  <si>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</si>
  <si>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</si>
  <si>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</si>
  <si>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</si>
  <si>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</si>
  <si>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</si>
  <si>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</si>
  <si>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</si>
  <si>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</si>
  <si>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</si>
  <si>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</si>
  <si>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</si>
  <si>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</si>
  <si>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</si>
  <si>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</si>
  <si>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</si>
  <si>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</si>
  <si>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</si>
  <si>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</si>
  <si>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</si>
  <si>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</si>
  <si>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</si>
  <si>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</si>
  <si>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</si>
  <si>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</si>
  <si>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</si>
  <si>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</si>
  <si>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</si>
  <si>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</si>
  <si>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</si>
  <si>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</si>
  <si>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</si>
  <si>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</si>
  <si>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</si>
  <si>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</si>
  <si>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</si>
  <si>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</si>
  <si>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</si>
  <si>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</si>
  <si>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</si>
  <si>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</si>
  <si>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</si>
  <si>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</si>
  <si>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</si>
  <si>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</si>
  <si>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</si>
  <si>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</si>
  <si>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</si>
  <si>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</si>
  <si>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</si>
  <si>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</si>
  <si>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</si>
  <si>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</si>
  <si>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</si>
  <si>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</si>
  <si>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</si>
  <si>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</si>
  <si>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</si>
  <si>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</si>
  <si>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</si>
  <si>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</si>
  <si>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</si>
  <si>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</si>
  <si>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</si>
  <si>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</si>
  <si>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</si>
  <si>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</si>
  <si>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</si>
  <si>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</si>
  <si>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</si>
  <si>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</si>
  <si>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</si>
  <si>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</si>
  <si>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</si>
  <si>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</si>
  <si>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</si>
  <si>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</si>
  <si>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</si>
  <si>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</si>
  <si>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</si>
  <si>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</si>
  <si>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</si>
  <si>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</si>
  <si>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</si>
  <si>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</si>
  <si>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</si>
  <si>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</si>
  <si>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</si>
  <si>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</si>
  <si>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</si>
  <si>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</si>
  <si>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</si>
  <si>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</si>
  <si>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</si>
  <si>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</si>
  <si>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</si>
  <si>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</si>
  <si>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</si>
  <si>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</si>
  <si>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</si>
  <si>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</si>
  <si>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</si>
  <si>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</si>
  <si>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</si>
  <si>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</si>
  <si>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</si>
  <si>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</si>
  <si>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</si>
  <si>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</si>
  <si>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</si>
  <si>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</si>
  <si>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</si>
  <si>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</si>
  <si>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</si>
  <si>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</si>
  <si>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</si>
  <si>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</si>
  <si>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</si>
  <si>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</si>
  <si>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</si>
  <si>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</si>
  <si>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</si>
  <si>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</si>
  <si>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</si>
  <si>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</si>
  <si>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</si>
  <si>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</si>
  <si>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</si>
  <si>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</si>
  <si>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</si>
  <si>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</si>
  <si>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</si>
  <si>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</si>
  <si>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</si>
  <si>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</si>
  <si>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</si>
  <si>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</si>
  <si>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</si>
  <si>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</si>
  <si>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</si>
  <si>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</si>
  <si>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</si>
  <si>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</si>
  <si>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</si>
  <si>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</si>
  <si>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</si>
  <si>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</si>
  <si>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</si>
  <si>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</si>
  <si>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</si>
  <si>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</si>
  <si>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</si>
  <si>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</si>
  <si>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</si>
  <si>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</si>
  <si>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</si>
  <si>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</si>
  <si>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</si>
  <si>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</si>
  <si>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</si>
  <si>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</si>
  <si>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</si>
  <si>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</si>
  <si>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</si>
  <si>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</si>
  <si>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</si>
  <si>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</si>
  <si>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</si>
  <si>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</si>
  <si>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</si>
  <si>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</si>
  <si>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</si>
  <si>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</si>
  <si>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</si>
  <si>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</si>
  <si>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</si>
  <si>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</si>
  <si>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</si>
  <si>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</si>
  <si>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</si>
  <si>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</si>
  <si>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</si>
  <si>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</si>
  <si>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</si>
  <si>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</si>
  <si>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</si>
  <si>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</si>
  <si>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</si>
  <si>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</si>
  <si>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</si>
  <si>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</si>
  <si>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</si>
  <si>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</si>
  <si>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</si>
  <si>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</si>
  <si>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</si>
  <si>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</si>
  <si>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</si>
  <si>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</si>
  <si>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</si>
  <si>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</si>
  <si>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</si>
  <si>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</si>
  <si>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</si>
  <si>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</si>
  <si>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</si>
  <si>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</si>
  <si>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</si>
  <si>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</si>
  <si>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</si>
  <si>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</si>
  <si>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</si>
  <si>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</si>
  <si>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</si>
  <si>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</si>
  <si>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</si>
  <si>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</si>
  <si>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</si>
  <si>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</si>
  <si>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</si>
  <si>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</si>
  <si>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</si>
  <si>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</si>
  <si>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</si>
  <si>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</si>
  <si>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</si>
  <si>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</si>
  <si>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</si>
  <si>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</si>
  <si>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</si>
  <si>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</si>
  <si>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</si>
  <si>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</si>
  <si>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</si>
  <si>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</si>
  <si>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</si>
  <si>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</si>
  <si>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</si>
  <si>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</si>
  <si>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</si>
  <si>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</si>
  <si>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</si>
  <si>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</si>
  <si>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</si>
  <si>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</si>
  <si>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</si>
  <si>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</si>
  <si>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</si>
  <si>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</si>
  <si>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</si>
  <si>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</si>
  <si>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</si>
  <si>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</si>
  <si>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</si>
  <si>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</si>
  <si>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</si>
  <si>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</si>
  <si>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</si>
  <si>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</si>
  <si>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</si>
  <si>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</si>
  <si>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</si>
  <si>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</si>
  <si>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</si>
  <si>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</si>
  <si>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</si>
  <si>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</si>
  <si>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</si>
  <si>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</si>
  <si>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</si>
  <si>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</si>
  <si>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</si>
  <si>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</si>
  <si>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</si>
  <si>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</si>
  <si>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</si>
  <si>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</si>
  <si>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</si>
  <si>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</si>
  <si>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</si>
  <si>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</si>
  <si>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</si>
  <si>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</si>
  <si>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</si>
  <si>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</si>
  <si>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</si>
  <si>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</si>
  <si>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</si>
  <si>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</si>
  <si>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</si>
  <si>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</si>
  <si>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</si>
  <si>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</si>
  <si>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</si>
  <si>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</si>
  <si>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</si>
  <si>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</si>
  <si>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</si>
  <si>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</si>
  <si>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</si>
  <si>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</si>
  <si>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</si>
  <si>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</si>
  <si>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</si>
  <si>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</si>
  <si>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</si>
  <si>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</si>
  <si>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</si>
  <si>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</si>
  <si>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</si>
  <si>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</si>
  <si>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</si>
  <si>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</si>
  <si>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</si>
  <si>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</si>
  <si>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</si>
  <si>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</si>
  <si>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</si>
  <si>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</si>
  <si>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</si>
  <si>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</si>
  <si>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</si>
  <si>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</si>
  <si>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</si>
  <si>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</si>
  <si>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</si>
  <si>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</si>
  <si>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</si>
  <si>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</si>
  <si>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</si>
  <si>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</si>
  <si>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</si>
  <si>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</si>
  <si>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</si>
  <si>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</si>
  <si>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</si>
  <si>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</si>
  <si>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</si>
  <si>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</si>
  <si>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</si>
  <si>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</si>
  <si>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</si>
  <si>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</si>
  <si>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</si>
  <si>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</si>
  <si>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</si>
  <si>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</si>
  <si>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</si>
  <si>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</si>
  <si>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</si>
  <si>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</si>
  <si>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</si>
  <si>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</si>
  <si>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</si>
  <si>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</si>
  <si>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</si>
  <si>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</si>
  <si>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</si>
  <si>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</si>
  <si>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</si>
  <si>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</si>
  <si>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</si>
  <si>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</si>
  <si>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</si>
  <si>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</si>
  <si>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</si>
  <si>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</si>
  <si>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</si>
  <si>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</si>
  <si>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</si>
  <si>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</si>
  <si>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</si>
  <si>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</si>
  <si>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</si>
  <si>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</si>
  <si>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</si>
  <si>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</si>
  <si>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</si>
  <si>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</si>
  <si>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</si>
  <si>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</si>
  <si>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</si>
  <si>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</si>
  <si>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</si>
  <si>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</si>
  <si>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</si>
  <si>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</si>
  <si>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</si>
  <si>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</si>
  <si>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</si>
  <si>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</si>
  <si>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</si>
  <si>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</si>
  <si>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</si>
  <si>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</si>
  <si>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</si>
  <si>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</si>
  <si>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</si>
  <si>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</si>
  <si>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</si>
  <si>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</si>
  <si>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</si>
  <si>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</si>
  <si>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</si>
  <si>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</si>
  <si>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</si>
  <si>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</si>
  <si>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</si>
  <si>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</si>
  <si>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</si>
  <si>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</si>
  <si>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</si>
  <si>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</si>
  <si>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</si>
  <si>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</si>
  <si>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</si>
  <si>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</si>
  <si>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</si>
  <si>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</si>
  <si>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</si>
  <si>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</si>
  <si>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</si>
  <si>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</si>
  <si>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</si>
  <si>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</si>
  <si>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</si>
  <si>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</si>
  <si>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</si>
  <si>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</si>
  <si>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</si>
  <si>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</si>
  <si>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</si>
  <si>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</si>
  <si>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</si>
  <si>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</si>
  <si>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</si>
  <si>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</si>
  <si>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</si>
  <si>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</si>
  <si>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</si>
  <si>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</si>
  <si>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</si>
  <si>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</si>
  <si>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</si>
  <si>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</si>
  <si>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</si>
  <si>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</si>
  <si>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</si>
  <si>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</si>
  <si>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</si>
  <si>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</si>
  <si>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</si>
  <si>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</si>
  <si>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</si>
  <si>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</si>
  <si>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</si>
  <si>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</si>
  <si>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</si>
  <si>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</si>
  <si>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</si>
  <si>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</si>
  <si>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</si>
  <si>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</si>
  <si>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</si>
  <si>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</si>
  <si>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</si>
  <si>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</si>
  <si>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</si>
  <si>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</si>
  <si>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</si>
  <si>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</si>
  <si>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</si>
  <si>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</si>
  <si>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</si>
  <si>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</si>
  <si>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</si>
  <si>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</si>
  <si>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</si>
  <si>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</si>
  <si>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</si>
  <si>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</si>
  <si>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</si>
  <si>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</si>
  <si>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</si>
  <si>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</si>
  <si>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</si>
  <si>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</si>
  <si>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</si>
  <si>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</si>
  <si>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</si>
  <si>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</si>
  <si>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</si>
  <si>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</si>
  <si>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</si>
  <si>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</si>
  <si>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</si>
  <si>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</si>
  <si>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</si>
  <si>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</si>
  <si>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</si>
  <si>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</si>
  <si>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</si>
  <si>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</si>
  <si>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</si>
  <si>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</si>
  <si>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</si>
  <si>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</si>
  <si>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</si>
  <si>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</si>
  <si>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</si>
  <si>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</si>
  <si>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</si>
  <si>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</si>
  <si>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</si>
  <si>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</si>
  <si>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</si>
  <si>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</si>
  <si>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</si>
  <si>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</si>
  <si>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</si>
  <si>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</si>
  <si>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</si>
  <si>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</si>
  <si>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</si>
  <si>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</si>
  <si>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</si>
  <si>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</si>
  <si>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</si>
  <si>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</si>
  <si>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</si>
  <si>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</si>
  <si>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</si>
  <si>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</si>
  <si>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</si>
  <si>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</si>
  <si>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</si>
  <si>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</si>
  <si>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</si>
  <si>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</si>
  <si>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</si>
  <si>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</si>
  <si>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</si>
  <si>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</si>
  <si>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</si>
  <si>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</si>
  <si>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</si>
  <si>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</si>
  <si>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</si>
  <si>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</si>
  <si>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</si>
  <si>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</si>
  <si>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</si>
  <si>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</si>
  <si>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</si>
  <si>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</si>
  <si>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</si>
  <si>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</si>
  <si>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</si>
  <si>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</si>
  <si>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</si>
  <si>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</si>
  <si>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</si>
  <si>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</si>
  <si>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</si>
  <si>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</si>
  <si>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</si>
  <si>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</si>
  <si>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</si>
  <si>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</si>
  <si>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</si>
  <si>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</si>
  <si>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</si>
  <si>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</si>
  <si>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</si>
  <si>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</si>
  <si>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</si>
  <si>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</si>
  <si>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</si>
  <si>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</si>
  <si>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</si>
  <si>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</si>
  <si>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</si>
  <si>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</si>
  <si>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</si>
  <si>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</si>
  <si>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</si>
  <si>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</si>
  <si>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</si>
  <si>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</si>
  <si>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</si>
  <si>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</si>
  <si>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</si>
  <si>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</si>
  <si>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</si>
  <si>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</si>
  <si>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</si>
  <si>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</si>
  <si>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</si>
  <si>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</si>
  <si>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</si>
  <si>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</si>
  <si>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</si>
  <si>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</si>
  <si>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</si>
  <si>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</si>
  <si>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</si>
  <si>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</si>
  <si>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</si>
  <si>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</si>
  <si>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</si>
  <si>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</si>
  <si>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</si>
  <si>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</si>
  <si>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</si>
  <si>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</si>
  <si>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</si>
  <si>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</si>
  <si>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</si>
  <si>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</si>
  <si>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</si>
  <si>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</si>
  <si>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</si>
  <si>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</si>
  <si>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</si>
  <si>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</si>
  <si>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</si>
  <si>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</si>
  <si>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</si>
  <si>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</si>
  <si>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</si>
  <si>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</si>
  <si>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</si>
  <si>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</si>
  <si>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</si>
  <si>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</si>
  <si>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</si>
  <si>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</si>
  <si>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</si>
  <si>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</si>
  <si>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</si>
  <si>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</si>
  <si>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</si>
  <si>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</si>
  <si>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</si>
  <si>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</si>
  <si>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</si>
  <si>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</si>
  <si>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</si>
  <si>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</si>
  <si>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</si>
  <si>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</si>
  <si>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</si>
  <si>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</si>
  <si>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</si>
  <si>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</si>
  <si>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</si>
  <si>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</si>
  <si>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</si>
  <si>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</si>
  <si>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</si>
  <si>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</si>
  <si>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</si>
  <si>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</si>
  <si>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</si>
  <si>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</si>
  <si>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</si>
  <si>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</si>
  <si>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</si>
  <si>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</si>
  <si>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</si>
  <si>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</si>
  <si>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</si>
  <si>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</si>
  <si>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</si>
  <si>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</si>
  <si>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</si>
  <si>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</si>
  <si>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</si>
  <si>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</si>
  <si>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</si>
  <si>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</si>
  <si>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</si>
  <si>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</si>
  <si>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</si>
  <si>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</si>
  <si>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</si>
  <si>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</si>
  <si>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</si>
  <si>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</si>
  <si>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</si>
  <si>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</si>
  <si>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</si>
  <si>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</si>
  <si>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</si>
  <si>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</si>
  <si>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</si>
  <si>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</si>
  <si>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</si>
  <si>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</si>
  <si>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</si>
  <si>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</si>
  <si>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</si>
  <si>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</si>
  <si>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</si>
  <si>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</si>
  <si>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</si>
  <si>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</si>
  <si>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</si>
  <si>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</si>
  <si>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</si>
  <si>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</si>
  <si>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</si>
  <si>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</si>
  <si>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</si>
  <si>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</si>
  <si>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</si>
  <si>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</si>
  <si>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</si>
  <si>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</si>
  <si>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</si>
  <si>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</si>
  <si>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</si>
  <si>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</si>
  <si>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</si>
  <si>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</si>
  <si>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</si>
  <si>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</si>
  <si>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</si>
  <si>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</si>
  <si>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</si>
  <si>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</si>
  <si>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</si>
  <si>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</si>
  <si>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</si>
  <si>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</si>
  <si>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</si>
  <si>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</si>
  <si>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</si>
  <si>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</si>
  <si>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</si>
  <si>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</si>
  <si>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</si>
  <si>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</si>
  <si>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</si>
  <si>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</si>
  <si>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</si>
  <si>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</si>
  <si>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</si>
  <si>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</si>
  <si>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</si>
  <si>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</si>
  <si>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</si>
  <si>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</si>
  <si>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</si>
  <si>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</si>
  <si>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</si>
  <si>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</si>
  <si>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</si>
  <si>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</si>
  <si>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</si>
  <si>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</si>
  <si>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</si>
  <si>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</si>
  <si>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</si>
  <si>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</si>
  <si>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</si>
  <si>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</si>
  <si>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</si>
  <si>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</si>
  <si>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</si>
  <si>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</si>
  <si>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</si>
  <si>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</si>
  <si>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</si>
  <si>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</si>
  <si>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</si>
  <si>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</si>
  <si>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</si>
  <si>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</si>
  <si>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</si>
  <si>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</si>
  <si>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</si>
  <si>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</si>
  <si>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</si>
  <si>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</si>
  <si>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</si>
  <si>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</si>
  <si>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</si>
  <si>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</si>
  <si>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</si>
  <si>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</si>
  <si>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</si>
  <si>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</si>
  <si>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</si>
  <si>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</si>
  <si>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</si>
  <si>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</si>
  <si>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</si>
  <si>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</si>
  <si>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</si>
  <si>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</si>
  <si>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</si>
  <si>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</si>
  <si>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</si>
  <si>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</si>
  <si>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</si>
  <si>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</si>
  <si>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</si>
  <si>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</si>
  <si>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</si>
  <si>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</si>
  <si>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</si>
  <si>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</si>
  <si>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</si>
  <si>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</si>
  <si>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</si>
  <si>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</si>
  <si>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</si>
  <si>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</si>
  <si>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</si>
  <si>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</si>
  <si>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</si>
  <si>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</si>
  <si>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</si>
  <si>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</si>
  <si>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</si>
  <si>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</si>
  <si>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</si>
  <si>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</si>
  <si>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</si>
  <si>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</si>
  <si>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</si>
  <si>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</si>
  <si>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</si>
  <si>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</si>
  <si>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</si>
  <si>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</si>
  <si>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</si>
  <si>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</si>
  <si>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</si>
  <si>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</si>
  <si>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</si>
  <si>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</si>
  <si>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</si>
  <si>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</si>
  <si>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</si>
  <si>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</si>
  <si>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</si>
  <si>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</si>
  <si>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</si>
  <si>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</si>
  <si>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</si>
  <si>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</si>
  <si>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</si>
  <si>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</si>
  <si>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</si>
  <si>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</si>
  <si>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</si>
  <si>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</si>
  <si>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</si>
  <si>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</si>
  <si>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</si>
  <si>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</si>
  <si>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</si>
  <si>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</si>
  <si>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</si>
  <si>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</si>
  <si>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</si>
  <si>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</si>
  <si>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</si>
  <si>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</si>
  <si>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</si>
  <si>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</si>
  <si>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</si>
  <si>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</si>
  <si>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</si>
  <si>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</si>
  <si>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</si>
  <si>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</si>
  <si>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</si>
  <si>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</si>
  <si>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</si>
  <si>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</si>
  <si>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</si>
  <si>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</si>
  <si>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</si>
  <si>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</si>
  <si>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</si>
  <si>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</si>
  <si>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</si>
  <si>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</si>
  <si>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</si>
  <si>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</si>
  <si>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</si>
  <si>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</si>
  <si>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</si>
  <si>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</si>
  <si>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</si>
  <si>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</si>
  <si>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</si>
  <si>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</si>
  <si>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</si>
  <si>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</si>
  <si>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</si>
  <si>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</si>
  <si>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</si>
  <si>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</si>
  <si>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</si>
  <si>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</si>
  <si>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</si>
  <si>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</si>
  <si>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</si>
  <si>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</si>
  <si>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</si>
  <si>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</si>
  <si>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</si>
  <si>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</si>
  <si>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</si>
  <si>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</si>
  <si>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</si>
  <si>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</si>
  <si>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</si>
  <si>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</si>
  <si>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</si>
  <si>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</si>
  <si>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</si>
  <si>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</si>
  <si>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</si>
  <si>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</si>
  <si>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</si>
  <si>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</si>
  <si>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</si>
  <si>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</si>
  <si>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</si>
  <si>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</si>
  <si>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</si>
  <si>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</si>
  <si>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</si>
  <si>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</si>
  <si>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</si>
  <si>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</si>
  <si>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</si>
  <si>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</si>
  <si>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</si>
  <si>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</si>
  <si>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</si>
  <si>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</si>
  <si>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</si>
  <si>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</si>
  <si>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</si>
  <si>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</si>
  <si>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</si>
  <si>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</si>
  <si>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</si>
  <si>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</si>
  <si>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</si>
  <si>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</si>
  <si>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</si>
  <si>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</si>
  <si>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</si>
  <si>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</si>
  <si>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</si>
  <si>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</si>
  <si>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</si>
  <si>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</si>
  <si>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</si>
  <si>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</si>
  <si>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</si>
  <si>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</si>
  <si>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</si>
  <si>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</si>
  <si>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</si>
  <si>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</si>
  <si>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</si>
  <si>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</si>
  <si>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</si>
  <si>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</si>
  <si>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</si>
  <si>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</si>
  <si>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</si>
  <si>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</si>
  <si>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</si>
  <si>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</si>
  <si>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</si>
  <si>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</si>
  <si>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</si>
  <si>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</si>
  <si>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</si>
  <si>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</si>
  <si>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</si>
  <si>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</si>
  <si>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</si>
  <si>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</si>
  <si>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</si>
  <si>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</si>
  <si>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</si>
  <si>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</si>
  <si>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</si>
  <si>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</si>
  <si>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</si>
  <si>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</si>
  <si>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</si>
  <si>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</si>
  <si>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</si>
  <si>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</si>
  <si>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</si>
  <si>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</si>
  <si>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</si>
  <si>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</si>
  <si>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</si>
  <si>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</si>
  <si>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</si>
  <si>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</si>
  <si>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</si>
  <si>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</si>
  <si>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</si>
  <si>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</si>
  <si>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</si>
  <si>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</si>
  <si>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</si>
  <si>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</si>
  <si>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</si>
  <si>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</si>
  <si>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</si>
  <si>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</si>
  <si>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</si>
  <si>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</si>
  <si>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</si>
  <si>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</si>
  <si>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</si>
  <si>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</si>
  <si>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</si>
  <si>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</si>
  <si>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</si>
  <si>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</si>
  <si>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</si>
  <si>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</si>
  <si>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</si>
  <si>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</si>
  <si>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</si>
  <si>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</si>
  <si>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</si>
  <si>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</si>
  <si>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</si>
  <si>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</si>
  <si>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</si>
  <si>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</si>
  <si>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</si>
  <si>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</si>
  <si>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</si>
  <si>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</si>
  <si>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</si>
  <si>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</si>
  <si>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</si>
  <si>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</si>
  <si>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</si>
  <si>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</si>
  <si>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</si>
  <si>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</si>
  <si>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</si>
  <si>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</si>
  <si>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</si>
  <si>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</si>
  <si>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</si>
  <si>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</si>
  <si>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</si>
  <si>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</si>
  <si>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</si>
  <si>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</si>
  <si>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</si>
  <si>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</si>
  <si>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</si>
  <si>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</si>
  <si>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</si>
  <si>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</si>
  <si>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</si>
  <si>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</si>
  <si>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</si>
  <si>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</si>
  <si>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</si>
  <si>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</si>
  <si>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</si>
  <si>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</si>
  <si>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</si>
  <si>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</si>
  <si>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</si>
  <si>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</si>
  <si>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</si>
  <si>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</si>
  <si>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</si>
  <si>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</si>
  <si>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</si>
  <si>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</si>
  <si>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</si>
  <si>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</si>
  <si>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</si>
  <si>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</si>
  <si>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</si>
  <si>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</si>
  <si>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</si>
  <si>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</si>
  <si>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</si>
  <si>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</si>
  <si>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</si>
  <si>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</si>
  <si>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</si>
  <si>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</si>
  <si>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</si>
  <si>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</si>
  <si>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</si>
  <si>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</si>
  <si>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</si>
  <si>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</si>
  <si>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</si>
  <si>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</si>
  <si>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</si>
  <si>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</si>
  <si>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</si>
  <si>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</si>
  <si>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</si>
  <si>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</si>
  <si>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</si>
  <si>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</si>
  <si>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</si>
  <si>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</si>
  <si>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</si>
  <si>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</si>
  <si>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</si>
  <si>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</si>
  <si>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</si>
  <si>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</si>
  <si>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</si>
  <si>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</si>
  <si>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</si>
  <si>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</si>
  <si>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</si>
  <si>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</si>
  <si>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</si>
  <si>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</si>
  <si>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</si>
  <si>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</si>
  <si>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</si>
  <si>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</si>
  <si>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</si>
  <si>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</si>
  <si>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</si>
  <si>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</si>
  <si>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</si>
  <si>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</si>
  <si>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</si>
  <si>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</si>
  <si>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</si>
  <si>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</si>
  <si>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</si>
  <si>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</si>
  <si>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</si>
  <si>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</si>
  <si>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</si>
  <si>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</si>
  <si>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</si>
  <si>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</si>
  <si>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</si>
  <si>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</si>
  <si>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</si>
  <si>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</si>
  <si>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</si>
  <si>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</si>
  <si>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</si>
  <si>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</si>
  <si>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</si>
  <si>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</si>
  <si>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</si>
  <si>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</si>
  <si>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</si>
  <si>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</si>
  <si>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</si>
  <si>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</si>
  <si>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</si>
  <si>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</si>
  <si>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</si>
  <si>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</si>
  <si>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</si>
  <si>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</si>
  <si>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</si>
  <si>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</si>
  <si>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</si>
  <si>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</si>
  <si>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</si>
  <si>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</si>
  <si>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</si>
  <si>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</si>
  <si>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</si>
  <si>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</si>
  <si>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</si>
  <si>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</si>
  <si>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</si>
  <si>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</si>
  <si>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</si>
  <si>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</si>
  <si>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</si>
  <si>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</si>
  <si>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</si>
  <si>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</si>
  <si>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</si>
  <si>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</si>
  <si>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</si>
  <si>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</si>
  <si>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</si>
  <si>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</si>
  <si>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</si>
  <si>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</si>
  <si>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</si>
  <si>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</si>
  <si>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</si>
  <si>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</si>
  <si>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</si>
  <si>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</si>
  <si>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</si>
  <si>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</si>
  <si>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</si>
  <si>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</si>
  <si>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</si>
  <si>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</si>
  <si>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</si>
  <si>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</si>
  <si>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</si>
  <si>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</si>
  <si>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</si>
  <si>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</si>
  <si>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</si>
  <si>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</si>
  <si>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</si>
  <si>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</si>
  <si>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</si>
  <si>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</si>
  <si>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</si>
  <si>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</si>
  <si>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</si>
  <si>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</si>
  <si>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</si>
  <si>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</si>
  <si>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</si>
  <si>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</si>
  <si>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</si>
  <si>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</si>
  <si>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</si>
  <si>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</si>
  <si>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</si>
  <si>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</si>
  <si>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</si>
  <si>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</si>
  <si>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</si>
  <si>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</si>
  <si>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</si>
  <si>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</si>
  <si>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</si>
  <si>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</si>
  <si>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</si>
  <si>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</si>
  <si>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</si>
  <si>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</si>
  <si>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</si>
  <si>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</si>
  <si>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</si>
  <si>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</si>
  <si>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</si>
  <si>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</si>
  <si>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</si>
  <si>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</si>
  <si>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</si>
  <si>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</si>
  <si>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</si>
  <si>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</si>
  <si>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</si>
  <si>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</si>
  <si>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</si>
  <si>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</si>
  <si>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</si>
  <si>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</si>
  <si>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</si>
  <si>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</si>
  <si>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</si>
  <si>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</si>
  <si>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</si>
  <si>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</si>
  <si>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</si>
  <si>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</si>
  <si>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</si>
  <si>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</si>
  <si>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</si>
  <si>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</si>
  <si>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</si>
  <si>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</si>
  <si>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</si>
  <si>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</si>
  <si>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</si>
  <si>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</si>
  <si>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</si>
  <si>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</si>
  <si>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</si>
  <si>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</si>
  <si>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</si>
  <si>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</si>
  <si>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</si>
  <si>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</si>
  <si>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</si>
  <si>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</si>
  <si>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</si>
  <si>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</si>
  <si>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</si>
  <si>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</si>
  <si>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</si>
  <si>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</si>
  <si>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</si>
  <si>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</si>
  <si>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</si>
  <si>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</si>
  <si>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</si>
  <si>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</si>
  <si>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</si>
  <si>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</si>
  <si>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</si>
  <si>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</si>
  <si>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</si>
  <si>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</si>
  <si>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</si>
  <si>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</si>
  <si>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</si>
  <si>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</si>
  <si>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</si>
  <si>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</si>
  <si>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</si>
  <si>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</si>
  <si>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</si>
  <si>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</si>
  <si>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</si>
  <si>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</si>
  <si>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</si>
  <si>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</si>
  <si>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</si>
  <si>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</si>
  <si>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</si>
  <si>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</si>
  <si>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</si>
  <si>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</si>
  <si>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</si>
  <si>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</si>
  <si>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</si>
  <si>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</si>
  <si>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</si>
  <si>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</si>
  <si>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</si>
  <si>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</si>
  <si>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</si>
  <si>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</si>
  <si>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</si>
  <si>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</si>
  <si>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</si>
  <si>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</si>
  <si>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</si>
  <si>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</si>
  <si>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</si>
  <si>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</si>
  <si>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</si>
  <si>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</si>
  <si>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</si>
  <si>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</si>
  <si>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</si>
  <si>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</si>
  <si>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</si>
  <si>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</si>
  <si>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</si>
  <si>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</si>
  <si>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</si>
  <si>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</si>
  <si>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</si>
  <si>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</si>
  <si>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</si>
  <si>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</si>
  <si>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</si>
  <si>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</si>
  <si>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</si>
  <si>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</si>
  <si>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</si>
  <si>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</si>
  <si>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</si>
  <si>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</si>
  <si>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</si>
  <si>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</si>
  <si>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</si>
  <si>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</si>
  <si>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</si>
  <si>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</si>
  <si>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</si>
  <si>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</si>
  <si>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</si>
  <si>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</si>
  <si>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</si>
  <si>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</si>
  <si>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</si>
  <si>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</si>
  <si>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</si>
  <si>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</si>
  <si>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</si>
  <si>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</si>
  <si>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</si>
  <si>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</si>
  <si>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</si>
  <si>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</si>
  <si>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</si>
  <si>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</si>
  <si>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</si>
  <si>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</si>
  <si>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</si>
  <si>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</si>
  <si>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</si>
  <si>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</si>
  <si>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</si>
  <si>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</si>
  <si>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</si>
  <si>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</si>
  <si>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</si>
  <si>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</si>
  <si>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</si>
  <si>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</si>
  <si>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</si>
  <si>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</si>
  <si>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</si>
  <si>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</si>
  <si>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</si>
  <si>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</si>
  <si>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</si>
  <si>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</si>
  <si>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</si>
  <si>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</si>
  <si>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</si>
  <si>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</si>
  <si>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</si>
  <si>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</si>
  <si>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</si>
  <si>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</si>
  <si>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</si>
  <si>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</si>
  <si>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</si>
  <si>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</si>
  <si>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</si>
  <si>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</si>
  <si>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</si>
  <si>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</si>
  <si>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</si>
  <si>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</si>
  <si>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</si>
  <si>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</si>
  <si>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</si>
  <si>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</si>
  <si>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</si>
  <si>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</si>
  <si>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</si>
  <si>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</si>
  <si>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</si>
  <si>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</si>
  <si>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</si>
  <si>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</si>
  <si>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</si>
  <si>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</si>
  <si>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</si>
  <si>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</si>
  <si>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</si>
  <si>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</si>
  <si>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</si>
  <si>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</si>
  <si>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</si>
  <si>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</si>
  <si>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</si>
  <si>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</si>
  <si>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</si>
  <si>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</si>
  <si>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</si>
  <si>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</si>
  <si>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</si>
  <si>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</si>
  <si>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</si>
  <si>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</si>
  <si>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</si>
  <si>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</si>
  <si>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</si>
  <si>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</si>
  <si>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</si>
  <si>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</si>
  <si>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</si>
  <si>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</si>
  <si>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</si>
  <si>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</si>
  <si>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</si>
  <si>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</si>
  <si>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</si>
  <si>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</si>
  <si>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</si>
  <si>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</si>
  <si>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</si>
  <si>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</si>
  <si>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</si>
  <si>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</si>
  <si>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</si>
  <si>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</si>
  <si>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</si>
  <si>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</si>
  <si>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</si>
  <si>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</si>
  <si>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</si>
  <si>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</si>
  <si>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</si>
  <si>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</si>
  <si>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</si>
  <si>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</si>
  <si>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</si>
  <si>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</si>
  <si>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</si>
  <si>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</si>
  <si>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</si>
  <si>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</si>
  <si>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</si>
  <si>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</si>
  <si>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</si>
  <si>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</si>
  <si>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</si>
  <si>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</si>
  <si>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</si>
  <si>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</si>
  <si>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</si>
  <si>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</si>
  <si>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</si>
  <si>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</si>
  <si>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</si>
  <si>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</si>
  <si>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</si>
  <si>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</si>
  <si>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</si>
  <si>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</si>
  <si>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</si>
  <si>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</si>
  <si>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</si>
  <si>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</si>
  <si>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</si>
  <si>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</si>
  <si>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</si>
  <si>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</si>
  <si>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</si>
  <si>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</si>
  <si>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</si>
  <si>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</si>
  <si>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</si>
  <si>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</si>
  <si>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</si>
  <si>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</si>
  <si>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</si>
  <si>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</si>
  <si>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</si>
  <si>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</si>
  <si>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</si>
  <si>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</si>
  <si>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</si>
  <si>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</si>
  <si>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</si>
  <si>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</si>
  <si>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</si>
  <si>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</si>
  <si>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</si>
  <si>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</si>
  <si>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</si>
  <si>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</si>
  <si>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</si>
  <si>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</si>
  <si>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</si>
  <si>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</si>
  <si>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</si>
  <si>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</si>
  <si>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</si>
  <si>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</si>
  <si>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</si>
  <si>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</si>
  <si>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</si>
  <si>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</si>
  <si>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</si>
  <si>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</si>
  <si>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</si>
  <si>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</si>
  <si>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</si>
  <si>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</si>
  <si>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</si>
  <si>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</si>
  <si>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</si>
  <si>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</si>
  <si>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</si>
  <si>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</si>
  <si>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</si>
  <si>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</si>
  <si>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</si>
  <si>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</si>
  <si>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</si>
  <si>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</si>
  <si>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</si>
  <si>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</si>
  <si>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</si>
  <si>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</si>
  <si>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</si>
  <si>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</si>
  <si>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</si>
  <si>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</si>
  <si>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</si>
  <si>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</si>
  <si>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</si>
  <si>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</si>
  <si>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</si>
  <si>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</si>
  <si>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</si>
  <si>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</si>
  <si>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</si>
  <si>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</si>
  <si>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</si>
  <si>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</si>
  <si>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</si>
  <si>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</si>
  <si>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</si>
  <si>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</si>
  <si>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</si>
  <si>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</si>
  <si>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</si>
  <si>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</si>
  <si>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</si>
  <si>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</si>
  <si>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</si>
  <si>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</si>
  <si>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</si>
  <si>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</si>
  <si>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</si>
  <si>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</si>
  <si>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</si>
  <si>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</si>
  <si>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</si>
  <si>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</si>
  <si>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</si>
  <si>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</si>
  <si>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</si>
  <si>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</si>
  <si>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</si>
  <si>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</si>
  <si>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</si>
  <si>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</si>
  <si>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</si>
  <si>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</si>
  <si>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</si>
  <si>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</si>
  <si>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</si>
  <si>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</si>
  <si>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</si>
  <si>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</si>
  <si>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</si>
  <si>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</si>
  <si>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</si>
  <si>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</si>
  <si>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</si>
  <si>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</si>
  <si>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</si>
  <si>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</si>
  <si>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</si>
  <si>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</si>
  <si>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</si>
  <si>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</si>
  <si>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</si>
  <si>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</si>
  <si>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</si>
  <si>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</si>
  <si>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</si>
  <si>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</si>
  <si>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</si>
  <si>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</si>
  <si>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</si>
  <si>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</si>
  <si>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</si>
  <si>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</si>
  <si>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</si>
  <si>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</si>
  <si>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</si>
  <si>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</si>
  <si>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</si>
  <si>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</si>
  <si>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</si>
  <si>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</si>
  <si>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</si>
  <si>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</si>
  <si>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</si>
  <si>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</si>
  <si>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</si>
  <si>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</si>
  <si>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</si>
  <si>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</si>
  <si>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</si>
  <si>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</si>
  <si>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</si>
  <si>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</si>
  <si>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</si>
  <si>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</si>
  <si>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</si>
  <si>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</si>
  <si>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</si>
  <si>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</si>
  <si>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</si>
  <si>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</si>
  <si>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</si>
  <si>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</si>
  <si>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</si>
  <si>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</si>
  <si>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</si>
  <si>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</si>
  <si>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</si>
  <si>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</si>
  <si>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</si>
  <si>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</si>
  <si>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</si>
  <si>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</si>
  <si>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</si>
  <si>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</si>
  <si>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</si>
  <si>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</si>
  <si>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</si>
  <si>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</si>
  <si>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</si>
  <si>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</si>
  <si>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</si>
  <si>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</si>
  <si>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</si>
  <si>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</si>
  <si>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</si>
  <si>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</si>
  <si>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</si>
  <si>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</si>
  <si>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</si>
  <si>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</si>
  <si>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</si>
  <si>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</si>
  <si>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</si>
  <si>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</si>
  <si>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</si>
  <si>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</si>
  <si>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</si>
  <si>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</si>
  <si>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</si>
  <si>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</si>
  <si>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</si>
  <si>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</si>
  <si>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</si>
  <si>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</si>
  <si>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</si>
  <si>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</si>
  <si>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</si>
  <si>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</si>
  <si>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</si>
  <si>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</si>
  <si>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</si>
  <si>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</si>
  <si>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</si>
  <si>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</si>
  <si>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</si>
  <si>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</si>
  <si>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</si>
  <si>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</si>
  <si>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</si>
  <si>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</si>
  <si>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</si>
  <si>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</si>
  <si>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</si>
  <si>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</si>
  <si>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</si>
  <si>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</si>
  <si>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</si>
  <si>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</si>
  <si>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</si>
  <si>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</si>
  <si>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</si>
  <si>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</si>
  <si>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</si>
  <si>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</si>
  <si>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</si>
  <si>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</si>
  <si>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</si>
  <si>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</si>
  <si>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</si>
  <si>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</si>
  <si>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</si>
  <si>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</si>
  <si>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</si>
  <si>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</si>
  <si>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</si>
  <si>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</si>
  <si>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</si>
  <si>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</si>
  <si>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</si>
  <si>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</si>
  <si>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</si>
  <si>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</si>
  <si>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</si>
  <si>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</si>
  <si>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</si>
  <si>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</si>
  <si>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</si>
  <si>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</si>
  <si>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</si>
  <si>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</si>
  <si>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</si>
  <si>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</si>
  <si>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</si>
  <si>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</si>
  <si>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</si>
  <si>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</si>
  <si>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</si>
  <si>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</si>
  <si>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</si>
  <si>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</si>
  <si>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</si>
  <si>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</si>
  <si>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</si>
  <si>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</si>
  <si>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</si>
  <si>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</si>
  <si>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</si>
  <si>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</si>
  <si>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</si>
  <si>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</si>
  <si>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</si>
  <si>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</si>
  <si>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</si>
  <si>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</si>
  <si>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</si>
  <si>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</si>
  <si>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</si>
  <si>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</si>
  <si>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</si>
  <si>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</si>
  <si>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</si>
  <si>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</si>
  <si>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</si>
  <si>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</si>
  <si>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</si>
  <si>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</si>
  <si>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</si>
  <si>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</si>
  <si>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</si>
  <si>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</si>
  <si>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</si>
  <si>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</si>
  <si>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</si>
  <si>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</si>
  <si>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</si>
  <si>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</si>
  <si>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</si>
  <si>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</si>
  <si>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</si>
  <si>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</si>
  <si>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</si>
  <si>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</si>
  <si>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</si>
  <si>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</si>
  <si>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</si>
  <si>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</si>
  <si>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</si>
  <si>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</si>
  <si>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</si>
  <si>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</si>
  <si>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</si>
  <si>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</si>
  <si>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</si>
  <si>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</si>
  <si>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</si>
  <si>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</si>
  <si>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</si>
  <si>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</si>
  <si>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</si>
  <si>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</si>
  <si>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</si>
  <si>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</si>
  <si>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</si>
  <si>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</si>
  <si>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</si>
  <si>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</si>
  <si>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</si>
  <si>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</si>
  <si>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</si>
  <si>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</si>
  <si>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</si>
  <si>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</si>
  <si>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</si>
  <si>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</si>
  <si>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</si>
  <si>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</si>
  <si>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</si>
  <si>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</si>
  <si>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</si>
  <si>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</si>
  <si>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</si>
  <si>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</si>
  <si>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</si>
  <si>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</si>
  <si>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</si>
  <si>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</si>
  <si>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</si>
  <si>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</si>
  <si>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</si>
  <si>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</si>
  <si>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</si>
  <si>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</si>
  <si>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</si>
  <si>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</si>
  <si>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</si>
  <si>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</si>
  <si>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</si>
  <si>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</si>
  <si>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</si>
  <si>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</si>
  <si>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</si>
  <si>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</si>
  <si>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</si>
  <si>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</si>
  <si>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</si>
  <si>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</si>
  <si>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</si>
  <si>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</si>
  <si>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</si>
  <si>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</si>
  <si>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</si>
  <si>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</si>
  <si>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</si>
  <si>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</si>
  <si>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</si>
  <si>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</si>
  <si>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</si>
  <si>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</si>
  <si>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</si>
  <si>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</si>
  <si>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</si>
  <si>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</si>
  <si>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</si>
  <si>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</si>
  <si>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</si>
  <si>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</si>
  <si>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</si>
  <si>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</si>
  <si>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</si>
  <si>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</si>
  <si>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</si>
  <si>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</si>
  <si>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</si>
  <si>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</si>
  <si>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</si>
  <si>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</si>
  <si>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</si>
  <si>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</si>
  <si>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</si>
  <si>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</si>
  <si>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</si>
  <si>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</si>
  <si>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</si>
  <si>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</si>
  <si>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</si>
  <si>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</si>
  <si>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</si>
  <si>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</si>
  <si>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</si>
  <si>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</si>
  <si>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</si>
  <si>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</si>
  <si>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</si>
  <si>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</si>
  <si>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</si>
  <si>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</si>
  <si>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</si>
  <si>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</si>
  <si>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</si>
  <si>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</si>
  <si>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</si>
  <si>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</si>
  <si>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</si>
  <si>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</si>
  <si>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</si>
  <si>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</si>
  <si>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</si>
  <si>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</si>
  <si>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</si>
  <si>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</si>
  <si>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</si>
  <si>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</si>
  <si>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</si>
  <si>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</si>
  <si>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</si>
  <si>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</si>
  <si>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</si>
  <si>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</si>
  <si>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</si>
  <si>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</si>
  <si>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</si>
  <si>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</si>
  <si>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</si>
  <si>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</si>
  <si>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</si>
  <si>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</si>
  <si>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</si>
  <si>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</si>
  <si>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</si>
  <si>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</si>
  <si>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</si>
  <si>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</si>
  <si>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</si>
  <si>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</si>
  <si>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</si>
  <si>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</si>
  <si>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</si>
  <si>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</si>
  <si>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</si>
  <si>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</si>
  <si>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</si>
  <si>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</si>
  <si>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</si>
  <si>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</si>
  <si>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</si>
  <si>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</si>
  <si>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</si>
  <si>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</si>
  <si>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</si>
  <si>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</si>
  <si>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</si>
  <si>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</si>
  <si>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</si>
  <si>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</si>
  <si>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</si>
  <si>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</si>
  <si>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</si>
  <si>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</si>
  <si>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</si>
  <si>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</si>
  <si>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</si>
  <si>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</si>
  <si>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</si>
  <si>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</si>
  <si>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</si>
  <si>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</si>
  <si>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</si>
  <si>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</si>
  <si>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</si>
  <si>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</si>
  <si>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</si>
  <si>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</si>
  <si>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</si>
  <si>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</si>
  <si>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</si>
  <si>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</si>
  <si>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</si>
  <si>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</si>
  <si>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</si>
  <si>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</si>
  <si>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</si>
  <si>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</si>
  <si>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</si>
  <si>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</si>
  <si>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</si>
  <si>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</si>
  <si>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</si>
  <si>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</si>
  <si>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</si>
  <si>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</si>
  <si>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</si>
  <si>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</si>
  <si>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</si>
  <si>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</si>
  <si>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</si>
  <si>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</si>
  <si>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</si>
  <si>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</si>
  <si>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</si>
  <si>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</si>
  <si>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</si>
  <si>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</si>
  <si>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</si>
  <si>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</si>
  <si>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</si>
  <si>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</si>
  <si>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</si>
  <si>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</si>
  <si>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</si>
  <si>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</si>
  <si>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</si>
  <si>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</si>
  <si>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</si>
  <si>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</si>
  <si>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</si>
  <si>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</si>
  <si>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</si>
  <si>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</si>
  <si>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</si>
  <si>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</si>
  <si>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</si>
  <si>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</si>
  <si>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</si>
  <si>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</si>
  <si>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</si>
  <si>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</si>
  <si>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</si>
  <si>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</si>
  <si>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</si>
  <si>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</si>
  <si>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</si>
  <si>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</si>
  <si>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</si>
  <si>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</si>
  <si>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</si>
  <si>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</si>
  <si>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</si>
  <si>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</si>
  <si>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</si>
  <si>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</si>
  <si>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</si>
  <si>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</si>
  <si>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</si>
  <si>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</si>
  <si>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</si>
  <si>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</si>
  <si>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</si>
  <si>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</si>
  <si>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</si>
  <si>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</si>
  <si>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</si>
  <si>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</si>
  <si>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</si>
  <si>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</si>
  <si>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</si>
  <si>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</si>
  <si>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</si>
  <si>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</si>
  <si>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</si>
  <si>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</si>
  <si>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</si>
  <si>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</si>
  <si>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</si>
  <si>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</si>
  <si>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</si>
  <si>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</si>
  <si>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</si>
  <si>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</si>
  <si>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</si>
  <si>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</si>
  <si>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</si>
  <si>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</si>
  <si>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</si>
  <si>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</si>
  <si>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</si>
  <si>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</si>
  <si>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</si>
  <si>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</si>
  <si>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</si>
  <si>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</si>
  <si>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</si>
  <si>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</si>
  <si>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</si>
  <si>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</si>
  <si>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</si>
  <si>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</si>
  <si>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</si>
  <si>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</si>
  <si>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</si>
  <si>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</si>
  <si>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</si>
  <si>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</si>
  <si>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</si>
  <si>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</si>
  <si>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</si>
  <si>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</si>
  <si>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</si>
  <si>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</si>
  <si>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</si>
  <si>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</si>
  <si>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</si>
  <si>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</si>
  <si>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</si>
  <si>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</si>
  <si>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</si>
  <si>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</si>
  <si>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</si>
  <si>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</si>
  <si>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</si>
  <si>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</si>
  <si>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</si>
  <si>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</si>
  <si>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</si>
  <si>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</si>
  <si>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</si>
  <si>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</si>
  <si>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</si>
  <si>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</si>
  <si>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</si>
  <si>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</si>
  <si>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</si>
  <si>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</si>
  <si>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</si>
  <si>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</si>
  <si>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</si>
  <si>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</si>
  <si>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</si>
  <si>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</si>
  <si>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</si>
  <si>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</si>
  <si>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</si>
  <si>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</si>
  <si>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</si>
  <si>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</si>
  <si>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</si>
  <si>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</si>
  <si>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</si>
  <si>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</si>
  <si>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</si>
  <si>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</si>
  <si>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</si>
  <si>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</si>
  <si>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</si>
  <si>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</si>
  <si>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</si>
  <si>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</si>
  <si>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</si>
  <si>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</si>
  <si>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</si>
  <si>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</si>
  <si>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</si>
  <si>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</si>
  <si>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</si>
  <si>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</si>
  <si>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</si>
  <si>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</si>
  <si>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</si>
  <si>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</si>
  <si>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</si>
  <si>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</si>
  <si>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</si>
  <si>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</si>
  <si>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</si>
  <si>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</si>
  <si>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</si>
  <si>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</si>
  <si>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</si>
  <si>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</si>
  <si>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</si>
  <si>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</si>
  <si>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</si>
  <si>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</si>
  <si>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</si>
  <si>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</si>
  <si>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</si>
  <si>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</si>
  <si>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</si>
  <si>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</si>
  <si>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</si>
  <si>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</si>
  <si>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</si>
  <si>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</si>
  <si>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</si>
  <si>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</si>
  <si>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</si>
  <si>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</si>
  <si>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</si>
  <si>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</si>
  <si>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</si>
  <si>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</si>
  <si>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</si>
  <si>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</si>
  <si>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</si>
  <si>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</si>
  <si>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</si>
  <si>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</si>
  <si>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</si>
  <si>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</si>
  <si>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</si>
  <si>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</si>
  <si>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</si>
  <si>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</si>
  <si>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</si>
  <si>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</si>
  <si>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</si>
  <si>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</si>
  <si>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</si>
  <si>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</si>
  <si>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</si>
  <si>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</si>
  <si>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</si>
  <si>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</si>
  <si>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</si>
  <si>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</si>
  <si>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</si>
  <si>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</si>
  <si>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</si>
  <si>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</si>
  <si>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</si>
  <si>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</si>
  <si>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</si>
  <si>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</si>
  <si>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</si>
  <si>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</si>
  <si>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</si>
  <si>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</si>
  <si>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</si>
  <si>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</si>
  <si>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</si>
  <si>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</si>
  <si>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</si>
  <si>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</si>
  <si>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</si>
  <si>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</si>
  <si>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</si>
  <si>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</si>
  <si>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</si>
  <si>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</si>
  <si>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</si>
  <si>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</si>
  <si>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</si>
  <si>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</si>
  <si>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</si>
  <si>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</si>
  <si>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</si>
  <si>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</si>
  <si>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</si>
  <si>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</si>
  <si>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</si>
  <si>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</si>
  <si>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</si>
  <si>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</si>
  <si>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</si>
  <si>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</si>
  <si>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</si>
  <si>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</si>
  <si>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</si>
  <si>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</si>
  <si>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</si>
  <si>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</si>
  <si>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</si>
  <si>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</si>
  <si>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</si>
  <si>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</si>
  <si>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</si>
  <si>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</si>
  <si>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</si>
  <si>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</si>
  <si>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</si>
  <si>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</si>
  <si>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</si>
  <si>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</si>
  <si>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</si>
  <si>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</si>
  <si>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</si>
  <si>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</si>
  <si>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</si>
  <si>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</si>
  <si>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</si>
  <si>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</si>
  <si>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</si>
  <si>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</si>
  <si>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</si>
  <si>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</si>
  <si>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</si>
  <si>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</si>
  <si>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</si>
  <si>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</si>
  <si>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</si>
  <si>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</si>
  <si>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</si>
  <si>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</si>
  <si>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</si>
  <si>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</si>
  <si>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</si>
  <si>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</si>
  <si>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</si>
  <si>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</si>
  <si>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</si>
  <si>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</si>
  <si>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</si>
  <si>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</si>
  <si>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</si>
  <si>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</si>
  <si>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</si>
  <si>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</si>
  <si>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</si>
  <si>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</si>
  <si>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</si>
  <si>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</si>
  <si>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</si>
  <si>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</si>
  <si>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</si>
  <si>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</si>
  <si>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</si>
  <si>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</si>
  <si>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</si>
  <si>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</si>
  <si>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</si>
  <si>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</si>
  <si>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</si>
  <si>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</si>
  <si>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</si>
  <si>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</si>
  <si>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</si>
  <si>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</si>
  <si>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</si>
  <si>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</si>
  <si>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</si>
  <si>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</si>
  <si>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</si>
  <si>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</si>
  <si>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</si>
  <si>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</si>
  <si>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</si>
  <si>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</si>
  <si>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</si>
  <si>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</si>
  <si>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</si>
  <si>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</si>
  <si>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</si>
  <si>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</si>
  <si>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</si>
  <si>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</si>
  <si>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</si>
  <si>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</si>
  <si>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</si>
  <si>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</si>
  <si>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</si>
  <si>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</si>
  <si>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</si>
  <si>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</si>
  <si>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</si>
  <si>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</si>
  <si>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</si>
  <si>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</si>
  <si>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</si>
  <si>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</si>
  <si>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</si>
  <si>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</si>
  <si>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</si>
  <si>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</si>
  <si>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</si>
  <si>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</si>
  <si>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</si>
  <si>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</si>
  <si>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</si>
  <si>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</si>
  <si>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</si>
  <si>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</si>
  <si>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</si>
  <si>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</si>
  <si>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</si>
  <si>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</si>
  <si>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</si>
  <si>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</si>
  <si>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</si>
  <si>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</si>
  <si>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</si>
  <si>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</si>
  <si>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</si>
  <si>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</si>
  <si>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</si>
  <si>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</si>
  <si>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</si>
  <si>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</si>
  <si>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</si>
  <si>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</si>
  <si>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</si>
  <si>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</si>
  <si>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</si>
  <si>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</si>
  <si>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</si>
  <si>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</si>
  <si>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</si>
  <si>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</si>
  <si>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</si>
  <si>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</si>
  <si>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</si>
  <si>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</si>
  <si>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</si>
  <si>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</si>
  <si>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</si>
  <si>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</si>
  <si>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</si>
  <si>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</si>
  <si>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</si>
  <si>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</si>
  <si>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</si>
  <si>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</si>
  <si>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</si>
  <si>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</si>
  <si>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</si>
  <si>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</si>
  <si>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</si>
  <si>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</si>
  <si>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</si>
  <si>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</si>
  <si>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</si>
  <si>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</si>
  <si>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</si>
  <si>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</si>
  <si>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</si>
  <si>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</si>
  <si>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</si>
  <si>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</si>
  <si>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</si>
  <si>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</si>
  <si>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</si>
  <si>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</si>
  <si>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</si>
  <si>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</si>
  <si>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</si>
  <si>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</si>
  <si>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</si>
  <si>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</si>
  <si>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</si>
  <si>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</si>
  <si>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</si>
  <si>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</si>
  <si>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</si>
  <si>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</si>
  <si>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</si>
  <si>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</si>
  <si>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</si>
  <si>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</si>
  <si>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</si>
  <si>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</si>
  <si>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</si>
  <si>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</si>
  <si>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</si>
  <si>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</si>
  <si>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</si>
  <si>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</si>
  <si>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</si>
  <si>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</si>
  <si>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</si>
  <si>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</si>
  <si>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</si>
  <si>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</si>
  <si>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</si>
  <si>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</si>
  <si>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</si>
  <si>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</si>
  <si>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</si>
  <si>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</si>
  <si>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</si>
  <si>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</si>
  <si>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</si>
  <si>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</si>
  <si>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</si>
  <si>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</si>
  <si>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</si>
  <si>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</si>
  <si>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</si>
  <si>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</si>
  <si>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</si>
  <si>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</si>
  <si>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</si>
  <si>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</si>
  <si>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</si>
  <si>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</si>
  <si>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</si>
  <si>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</si>
  <si>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</si>
  <si>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</si>
  <si>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</si>
  <si>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</si>
  <si>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</si>
  <si>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</si>
  <si>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</si>
  <si>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</si>
  <si>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</si>
  <si>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</si>
  <si>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</si>
  <si>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</si>
  <si>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</si>
  <si>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</si>
  <si>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</si>
  <si>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</si>
  <si>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</si>
  <si>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</si>
  <si>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</si>
  <si>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</si>
  <si>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</si>
  <si>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</si>
  <si>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</si>
  <si>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</si>
  <si>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</si>
  <si>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</si>
  <si>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</si>
  <si>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</si>
  <si>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</si>
  <si>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</si>
  <si>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</si>
  <si>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</si>
  <si>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</si>
  <si>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</si>
  <si>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</si>
  <si>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</si>
  <si>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</si>
  <si>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</si>
  <si>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</si>
  <si>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</si>
  <si>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</si>
  <si>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</si>
  <si>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</si>
  <si>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</si>
  <si>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</si>
  <si>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</si>
  <si>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</si>
  <si>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</si>
  <si>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</si>
  <si>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</si>
  <si>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</si>
  <si>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</si>
  <si>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</si>
  <si>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</si>
  <si>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</si>
  <si>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</si>
  <si>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</si>
  <si>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</si>
  <si>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</si>
  <si>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</si>
  <si>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</si>
  <si>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</si>
  <si>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</si>
  <si>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</si>
  <si>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</si>
  <si>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</si>
  <si>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</si>
  <si>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</si>
  <si>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</si>
  <si>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</si>
  <si>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</si>
  <si>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</si>
  <si>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</si>
  <si>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</si>
  <si>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</si>
  <si>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</si>
  <si>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</si>
  <si>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</si>
  <si>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</si>
  <si>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</si>
  <si>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</si>
  <si>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</si>
  <si>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</si>
  <si>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</si>
  <si>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</si>
  <si>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</si>
  <si>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</si>
  <si>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</si>
  <si>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</si>
  <si>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</si>
  <si>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</si>
  <si>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</si>
  <si>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</si>
  <si>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</si>
  <si>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</si>
  <si>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</si>
  <si>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</si>
  <si>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</si>
  <si>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</si>
  <si>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</si>
  <si>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</si>
  <si>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</si>
  <si>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</si>
  <si>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</si>
  <si>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</si>
  <si>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</si>
  <si>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</si>
  <si>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</si>
  <si>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</si>
  <si>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</si>
  <si>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</si>
  <si>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</si>
  <si>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</si>
  <si>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</si>
  <si>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</si>
  <si>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</si>
  <si>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</si>
  <si>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</si>
  <si>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</si>
  <si>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</si>
  <si>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</si>
  <si>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</si>
  <si>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</si>
  <si>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</si>
  <si>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</si>
  <si>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</si>
  <si>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</si>
  <si>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</si>
  <si>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</si>
  <si>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</si>
  <si>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</si>
  <si>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</si>
  <si>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</si>
  <si>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</si>
  <si>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</si>
  <si>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</si>
  <si>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</si>
  <si>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</si>
  <si>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</si>
  <si>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</si>
  <si>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</si>
  <si>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</si>
  <si>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</si>
  <si>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</si>
  <si>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</si>
  <si>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</si>
  <si>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</si>
  <si>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</si>
  <si>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</si>
  <si>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</si>
  <si>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</si>
  <si>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</si>
  <si>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</si>
  <si>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</si>
  <si>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</si>
  <si>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</si>
  <si>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</si>
  <si>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</si>
  <si>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</si>
  <si>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</si>
  <si>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</si>
  <si>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</si>
  <si>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</si>
  <si>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</si>
  <si>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</si>
  <si>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</si>
  <si>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</si>
  <si>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</si>
  <si>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</si>
  <si>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</si>
  <si>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</si>
  <si>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</si>
  <si>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</si>
  <si>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</si>
  <si>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</si>
  <si>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</si>
  <si>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</si>
  <si>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</si>
  <si>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</si>
  <si>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</si>
  <si>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</si>
  <si>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</si>
  <si>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</si>
  <si>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</si>
  <si>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</si>
  <si>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</si>
  <si>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</si>
  <si>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</si>
  <si>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</si>
  <si>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</si>
  <si>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</si>
  <si>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</si>
  <si>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</si>
  <si>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</si>
  <si>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</si>
  <si>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</si>
  <si>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</si>
  <si>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</si>
  <si>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</si>
  <si>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</si>
  <si>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</si>
  <si>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</si>
  <si>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</si>
  <si>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</si>
  <si>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</si>
  <si>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</si>
  <si>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</si>
  <si>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</si>
  <si>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</si>
  <si>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</si>
  <si>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</si>
  <si>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</si>
  <si>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</si>
  <si>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</si>
  <si>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</si>
  <si>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</si>
  <si>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</si>
  <si>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</si>
  <si>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</si>
  <si>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</si>
  <si>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</si>
  <si>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</si>
  <si>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</si>
  <si>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</si>
  <si>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</si>
  <si>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</si>
  <si>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</si>
  <si>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</si>
  <si>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</si>
  <si>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</si>
  <si>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</si>
  <si>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</si>
  <si>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</si>
  <si>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</si>
  <si>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</si>
  <si>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</si>
  <si>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</si>
  <si>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</si>
  <si>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</si>
  <si>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</si>
  <si>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</si>
  <si>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</si>
  <si>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</si>
  <si>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</si>
  <si>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</si>
  <si>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</si>
  <si>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</si>
  <si>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</si>
  <si>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</si>
  <si>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</si>
  <si>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</si>
  <si>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</si>
  <si>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</si>
  <si>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</si>
  <si>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</si>
  <si>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</si>
  <si>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</si>
  <si>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</si>
  <si>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</si>
  <si>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</si>
  <si>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</si>
  <si>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</si>
  <si>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</si>
  <si>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</si>
  <si>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</si>
  <si>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</si>
  <si>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</si>
  <si>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</si>
  <si>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</si>
  <si>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</si>
  <si>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</si>
  <si>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</si>
  <si>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</si>
  <si>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</si>
  <si>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</si>
  <si>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</si>
  <si>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</si>
  <si>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</si>
  <si>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</si>
  <si>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</si>
  <si>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</si>
  <si>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</si>
  <si>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</si>
  <si>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</si>
  <si>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</si>
  <si>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</si>
  <si>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</si>
  <si>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</si>
  <si>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</si>
  <si>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</si>
  <si>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</si>
  <si>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</si>
  <si>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</si>
  <si>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</si>
  <si>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</si>
  <si>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</si>
  <si>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</si>
  <si>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</si>
  <si>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</si>
  <si>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</si>
  <si>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</si>
  <si>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</si>
  <si>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</si>
  <si>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</si>
  <si>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</si>
  <si>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</si>
  <si>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</si>
  <si>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</si>
  <si>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</si>
  <si>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</si>
  <si>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</si>
  <si>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</si>
  <si>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</si>
  <si>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</si>
  <si>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</si>
  <si>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</si>
  <si>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</si>
  <si>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</si>
  <si>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</si>
  <si>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</si>
  <si>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</si>
  <si>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</si>
  <si>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</si>
  <si>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</si>
  <si>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</si>
  <si>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</si>
  <si>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</si>
  <si>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</si>
  <si>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</si>
  <si>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</si>
  <si>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</si>
  <si>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</si>
  <si>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</si>
  <si>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</si>
  <si>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</si>
  <si>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</si>
  <si>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</si>
  <si>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</si>
  <si>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</si>
  <si>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</si>
  <si>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</si>
  <si>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</si>
  <si>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</si>
  <si>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</si>
  <si>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</si>
  <si>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</si>
  <si>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</si>
  <si>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</si>
  <si>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</si>
  <si>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</si>
  <si>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</si>
  <si>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</si>
  <si>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</si>
  <si>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</si>
  <si>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</si>
  <si>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</si>
  <si>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</si>
  <si>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</si>
  <si>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</si>
  <si>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</si>
  <si>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</si>
  <si>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</si>
  <si>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</si>
  <si>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</si>
  <si>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</si>
  <si>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</si>
  <si>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</si>
  <si>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</si>
  <si>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</si>
  <si>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</si>
  <si>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</si>
  <si>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</si>
  <si>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</si>
  <si>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</si>
  <si>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</si>
  <si>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</si>
  <si>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</si>
  <si>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</si>
  <si>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</si>
  <si>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</si>
  <si>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</si>
  <si>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</si>
  <si>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</si>
  <si>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</si>
  <si>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</si>
  <si>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</si>
  <si>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</si>
  <si>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</si>
  <si>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</si>
  <si>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</si>
  <si>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</si>
  <si>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</si>
  <si>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</si>
  <si>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</si>
  <si>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</si>
  <si>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</si>
  <si>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</si>
  <si>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</si>
  <si>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</si>
  <si>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</si>
  <si>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</si>
  <si>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</si>
  <si>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</si>
  <si>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</si>
  <si>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</si>
  <si>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</si>
  <si>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</si>
  <si>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</si>
  <si>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</si>
  <si>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</si>
  <si>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</si>
  <si>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</si>
  <si>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</si>
  <si>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</si>
  <si>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</si>
  <si>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</si>
  <si>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</si>
  <si>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</si>
  <si>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</si>
  <si>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</si>
  <si>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</si>
  <si>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</si>
  <si>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</si>
  <si>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</si>
  <si>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</si>
  <si>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</si>
  <si>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</si>
  <si>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</si>
  <si>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</si>
  <si>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</si>
  <si>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</si>
  <si>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</si>
  <si>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</si>
  <si>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</si>
  <si>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</si>
  <si>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</si>
  <si>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</si>
  <si>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</si>
  <si>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</si>
  <si>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</si>
  <si>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</si>
  <si>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</si>
  <si>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</si>
  <si>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</si>
  <si>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</si>
  <si>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</si>
  <si>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</si>
  <si>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</si>
  <si>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</si>
  <si>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</si>
  <si>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</si>
  <si>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</si>
  <si>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</si>
  <si>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</si>
  <si>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</si>
  <si>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</si>
  <si>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</si>
  <si>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</si>
  <si>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</si>
  <si>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</si>
  <si>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</si>
  <si>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</si>
  <si>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</si>
  <si>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</si>
  <si>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</si>
  <si>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</si>
  <si>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</si>
  <si>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</si>
  <si>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</si>
  <si>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</si>
  <si>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</si>
  <si>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</si>
  <si>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</si>
  <si>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</si>
  <si>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</si>
  <si>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</si>
  <si>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</si>
  <si>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</si>
  <si>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</si>
  <si>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</si>
  <si>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</si>
  <si>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</si>
  <si>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</si>
  <si>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</si>
  <si>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</si>
  <si>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</si>
  <si>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</si>
  <si>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</si>
  <si>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</si>
  <si>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</si>
  <si>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</si>
  <si>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</si>
  <si>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</si>
  <si>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</si>
  <si>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</si>
  <si>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</si>
  <si>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</si>
  <si>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</si>
  <si>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</si>
  <si>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</si>
  <si>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</si>
  <si>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</si>
  <si>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</si>
  <si>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</si>
  <si>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</si>
  <si>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</si>
  <si>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</si>
  <si>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</si>
  <si>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</si>
  <si>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</si>
  <si>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</si>
  <si>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</si>
  <si>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</si>
  <si>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</si>
  <si>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</si>
  <si>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</si>
  <si>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</si>
  <si>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</si>
  <si>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</si>
  <si>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</si>
  <si>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</si>
  <si>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</si>
  <si>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</si>
  <si>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</si>
  <si>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</si>
  <si>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</si>
  <si>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</si>
  <si>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</si>
  <si>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</si>
  <si>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</si>
  <si>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</si>
  <si>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</si>
  <si>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</si>
  <si>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</si>
  <si>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</si>
  <si>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</si>
  <si>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</si>
  <si>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</si>
  <si>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</si>
  <si>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</si>
  <si>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</si>
  <si>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</si>
  <si>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</si>
  <si>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</si>
  <si>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</si>
  <si>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</si>
  <si>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</si>
  <si>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</si>
  <si>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</si>
  <si>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</si>
  <si>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</si>
  <si>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</si>
  <si>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</si>
  <si>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</si>
  <si>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</si>
  <si>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</si>
  <si>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</si>
  <si>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</si>
  <si>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</si>
  <si>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</si>
  <si>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</si>
  <si>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</si>
  <si>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</si>
  <si>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</si>
  <si>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</si>
  <si>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</si>
  <si>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</si>
  <si>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</si>
  <si>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</si>
  <si>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</si>
  <si>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</si>
  <si>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</si>
  <si>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</si>
  <si>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</si>
  <si>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</si>
  <si>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</si>
  <si>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</si>
  <si>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</si>
  <si>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</si>
  <si>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</si>
  <si>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</si>
  <si>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</si>
  <si>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</si>
  <si>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</si>
  <si>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</si>
  <si>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</si>
  <si>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</si>
  <si>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</si>
  <si>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</si>
  <si>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</si>
  <si>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</si>
  <si>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</si>
  <si>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</si>
  <si>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</si>
  <si>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</si>
  <si>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</si>
  <si>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</si>
  <si>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</si>
  <si>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</si>
  <si>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</si>
  <si>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</si>
  <si>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</si>
  <si>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</si>
  <si>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</si>
  <si>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</si>
  <si>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</si>
  <si>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</si>
  <si>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</si>
  <si>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</si>
  <si>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</si>
  <si>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</si>
  <si>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</si>
  <si>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</si>
  <si>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</si>
  <si>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</si>
  <si>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</si>
  <si>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</si>
  <si>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</si>
  <si>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</si>
  <si>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</si>
  <si>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</si>
  <si>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</si>
  <si>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</si>
  <si>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</si>
  <si>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</si>
  <si>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</si>
  <si>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</si>
  <si>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</si>
  <si>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</si>
  <si>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</si>
  <si>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</si>
  <si>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</si>
  <si>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</si>
  <si>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</si>
  <si>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</si>
  <si>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</si>
  <si>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</si>
  <si>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</si>
  <si>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</si>
  <si>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</si>
  <si>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</si>
  <si>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</si>
  <si>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</si>
  <si>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</si>
  <si>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</si>
  <si>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</si>
  <si>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</si>
  <si>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</si>
  <si>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</si>
  <si>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</si>
  <si>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</si>
  <si>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</si>
  <si>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</si>
  <si>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</si>
  <si>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</si>
  <si>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</si>
  <si>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</si>
  <si>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</si>
  <si>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</si>
  <si>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</si>
  <si>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</si>
  <si>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</si>
  <si>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</si>
  <si>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</si>
  <si>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</si>
  <si>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</si>
  <si>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</si>
  <si>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</si>
  <si>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</si>
  <si>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</si>
  <si>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</si>
  <si>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</si>
  <si>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</si>
  <si>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</si>
  <si>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</si>
  <si>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</si>
  <si>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</si>
  <si>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</si>
  <si>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</si>
  <si>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</si>
  <si>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</si>
  <si>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</si>
  <si>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</si>
  <si>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</si>
  <si>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</si>
  <si>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</si>
  <si>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</si>
  <si>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</si>
  <si>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</si>
  <si>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</si>
  <si>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</si>
  <si>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</si>
  <si>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</si>
  <si>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</si>
  <si>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</si>
  <si>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</si>
  <si>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</si>
  <si>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</si>
  <si>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</si>
  <si>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</si>
  <si>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</si>
  <si>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</si>
  <si>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</si>
  <si>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</si>
  <si>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</si>
  <si>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</si>
  <si>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</si>
  <si>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</si>
  <si>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</si>
  <si>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</si>
  <si>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</si>
  <si>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</si>
  <si>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</si>
  <si>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</si>
  <si>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</si>
  <si>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</si>
  <si>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</si>
  <si>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</si>
  <si>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</si>
  <si>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</si>
  <si>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</si>
  <si>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</si>
  <si>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</si>
  <si>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</si>
  <si>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</si>
  <si>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</si>
  <si>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</si>
  <si>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</si>
  <si>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</si>
  <si>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</si>
  <si>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</si>
  <si>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</si>
  <si>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</si>
  <si>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</si>
  <si>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</si>
  <si>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</si>
  <si>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</si>
  <si>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</si>
  <si>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</si>
  <si>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</si>
  <si>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</si>
  <si>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</si>
  <si>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</si>
  <si>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</si>
  <si>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</si>
  <si>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</si>
  <si>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</si>
  <si>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</si>
  <si>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</si>
  <si>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</si>
  <si>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</si>
  <si>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</si>
  <si>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</si>
  <si>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</si>
  <si>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</si>
  <si>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</si>
  <si>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</si>
  <si>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</si>
  <si>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</si>
  <si>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</si>
  <si>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</si>
  <si>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</si>
  <si>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</si>
  <si>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</si>
  <si>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</si>
  <si>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</si>
  <si>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</si>
  <si>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</si>
  <si>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</si>
  <si>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</si>
  <si>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</si>
  <si>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</si>
  <si>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</si>
  <si>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</si>
  <si>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</si>
  <si>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</si>
  <si>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</si>
  <si>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</si>
  <si>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</si>
  <si>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</si>
  <si>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</si>
  <si>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</si>
  <si>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</si>
  <si>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</si>
  <si>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</si>
  <si>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</si>
  <si>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</si>
  <si>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</si>
  <si>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</si>
  <si>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</si>
  <si>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</si>
  <si>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</si>
  <si>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</si>
  <si>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</si>
  <si>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</si>
  <si>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</si>
  <si>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</si>
  <si>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</si>
  <si>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</si>
  <si>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</si>
  <si>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</si>
  <si>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</si>
  <si>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</si>
  <si>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</si>
  <si>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</si>
  <si>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</si>
  <si>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</si>
  <si>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</si>
  <si>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</si>
  <si>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</si>
  <si>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</si>
  <si>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</si>
  <si>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</si>
  <si>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</si>
  <si>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</si>
  <si>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</si>
  <si>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</si>
  <si>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</si>
  <si>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</si>
  <si>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</si>
  <si>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</si>
  <si>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</si>
  <si>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</si>
  <si>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</si>
  <si>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</si>
  <si>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</si>
  <si>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</si>
  <si>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</si>
  <si>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</si>
  <si>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</si>
  <si>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</si>
  <si>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</si>
  <si>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</si>
  <si>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</si>
  <si>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</si>
  <si>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</si>
  <si>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</si>
  <si>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</si>
  <si>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</si>
  <si>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</si>
  <si>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</si>
  <si>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</si>
  <si>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</si>
  <si>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</si>
  <si>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</si>
  <si>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</si>
  <si>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</si>
  <si>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</si>
  <si>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</si>
  <si>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</si>
  <si>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</si>
  <si>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</si>
  <si>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</si>
  <si>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</si>
  <si>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</si>
  <si>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</si>
  <si>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</si>
  <si>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</si>
  <si>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</si>
  <si>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</si>
  <si>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</si>
  <si>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</si>
  <si>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</si>
  <si>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</si>
  <si>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</si>
  <si>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</si>
  <si>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</si>
  <si>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</si>
  <si>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</si>
  <si>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</si>
  <si>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</si>
  <si>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</si>
  <si>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</si>
  <si>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</si>
  <si>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</si>
  <si>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</si>
  <si>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</si>
  <si>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</si>
  <si>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</si>
  <si>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</si>
  <si>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</si>
  <si>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</si>
  <si>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</si>
  <si>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</si>
  <si>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</si>
  <si>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</si>
  <si>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</si>
  <si>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</si>
  <si>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</si>
  <si>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</si>
  <si>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</si>
  <si>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</si>
  <si>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</si>
  <si>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</si>
  <si>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</si>
  <si>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</si>
  <si>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</si>
  <si>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</si>
  <si>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</si>
  <si>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</si>
  <si>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</si>
  <si>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</si>
  <si>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</si>
  <si>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</si>
  <si>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</si>
  <si>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</si>
  <si>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</si>
  <si>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</si>
  <si>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</si>
  <si>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</si>
  <si>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</si>
  <si>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</si>
  <si>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</si>
  <si>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</si>
  <si>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</si>
  <si>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</si>
  <si>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</si>
  <si>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</si>
  <si>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</si>
  <si>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</si>
  <si>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</si>
  <si>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</si>
  <si>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</si>
  <si>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</si>
  <si>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</si>
  <si>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</si>
  <si>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</si>
  <si>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</si>
  <si>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</si>
  <si>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</si>
  <si>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</si>
  <si>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</si>
  <si>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</si>
  <si>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</si>
  <si>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</si>
  <si>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</si>
  <si>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</si>
  <si>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</si>
  <si>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</si>
  <si>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</si>
  <si>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</si>
  <si>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</si>
  <si>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</si>
  <si>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</si>
  <si>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</si>
  <si>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</si>
  <si>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</si>
  <si>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</si>
  <si>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</si>
  <si>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</si>
  <si>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</si>
  <si>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</si>
  <si>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</si>
  <si>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</si>
  <si>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</si>
  <si>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</si>
  <si>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</si>
  <si>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</si>
  <si>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</si>
  <si>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</si>
  <si>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</si>
  <si>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</si>
  <si>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</si>
  <si>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</si>
  <si>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</si>
  <si>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</si>
  <si>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</si>
  <si>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</si>
  <si>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</si>
  <si>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</si>
  <si>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</si>
  <si>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</si>
  <si>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</si>
  <si>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</si>
  <si>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</si>
  <si>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</si>
  <si>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</si>
  <si>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</si>
  <si>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</si>
  <si>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</si>
  <si>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</si>
  <si>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</si>
  <si>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</si>
  <si>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</si>
  <si>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</si>
  <si>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</si>
  <si>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</si>
  <si>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</si>
  <si>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</si>
  <si>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</si>
  <si>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</si>
  <si>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</si>
  <si>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</si>
  <si>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</si>
  <si>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</si>
  <si>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</si>
  <si>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</si>
  <si>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</si>
  <si>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</si>
  <si>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</si>
  <si>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</si>
  <si>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</si>
  <si>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</si>
  <si>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</si>
  <si>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</si>
  <si>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</si>
  <si>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</si>
  <si>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</si>
  <si>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</si>
  <si>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</si>
  <si>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</si>
  <si>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</si>
  <si>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</si>
  <si>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</si>
  <si>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</si>
  <si>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</si>
  <si>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</si>
  <si>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</si>
  <si>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</si>
  <si>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</si>
  <si>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</si>
  <si>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</si>
  <si>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</si>
  <si>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</si>
  <si>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</si>
  <si>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</si>
  <si>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</si>
  <si>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</si>
  <si>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</si>
  <si>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</si>
  <si>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</si>
  <si>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</si>
  <si>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</si>
  <si>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</si>
  <si>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</si>
  <si>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</si>
  <si>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</si>
  <si>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</si>
  <si>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</si>
  <si>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</si>
  <si>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</si>
  <si>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</si>
  <si>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</si>
  <si>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</si>
  <si>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</si>
  <si>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</si>
  <si>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</si>
  <si>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</si>
  <si>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</si>
  <si>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</si>
  <si>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</si>
  <si>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</si>
  <si>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</si>
  <si>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</si>
  <si>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</si>
  <si>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</si>
  <si>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</si>
  <si>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</si>
  <si>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</si>
  <si>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</si>
  <si>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</si>
  <si>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</si>
  <si>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</si>
  <si>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</si>
  <si>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</si>
  <si>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</si>
  <si>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</si>
  <si>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</si>
  <si>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</si>
  <si>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</si>
  <si>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</si>
  <si>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</si>
  <si>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</si>
  <si>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</si>
  <si>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</si>
  <si>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</si>
  <si>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</si>
  <si>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</si>
  <si>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</si>
  <si>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</si>
  <si>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</si>
  <si>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</si>
  <si>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</si>
  <si>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</si>
  <si>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</si>
  <si>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</si>
  <si>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</si>
  <si>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</si>
  <si>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</si>
  <si>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</si>
  <si>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</si>
  <si>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</si>
  <si>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</si>
  <si>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</si>
  <si>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</si>
  <si>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</si>
  <si>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</si>
  <si>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</si>
  <si>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</si>
  <si>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</si>
  <si>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</si>
  <si>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</si>
  <si>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</si>
  <si>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</si>
  <si>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</si>
  <si>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</si>
  <si>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</si>
  <si>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</si>
  <si>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</si>
  <si>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</si>
  <si>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</si>
  <si>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</si>
  <si>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</si>
  <si>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</si>
  <si>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</si>
  <si>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</si>
  <si>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</si>
  <si>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</si>
  <si>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</si>
  <si>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</si>
  <si>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</si>
  <si>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</si>
  <si>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</si>
  <si>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</si>
  <si>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</si>
  <si>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</si>
  <si>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</si>
  <si>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</si>
  <si>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</si>
  <si>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</si>
  <si>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</si>
  <si>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</si>
  <si>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</si>
  <si>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</si>
  <si>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</si>
  <si>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</si>
  <si>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</si>
  <si>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</si>
  <si>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</si>
  <si>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</si>
  <si>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</si>
  <si>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</si>
  <si>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</si>
  <si>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</si>
  <si>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</si>
  <si>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</si>
  <si>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</si>
  <si>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</si>
  <si>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</si>
  <si>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</si>
  <si>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</si>
  <si>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</si>
  <si>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</si>
  <si>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</si>
  <si>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</si>
  <si>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</si>
  <si>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</si>
  <si>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</si>
  <si>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</si>
  <si>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</si>
  <si>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</si>
  <si>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</si>
  <si>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</si>
  <si>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</si>
  <si>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</si>
  <si>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</si>
  <si>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</si>
  <si>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</si>
  <si>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</si>
  <si>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</si>
  <si>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</si>
  <si>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</si>
  <si>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</si>
  <si>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</si>
  <si>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</si>
  <si>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</si>
  <si>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</si>
  <si>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</si>
  <si>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</si>
  <si>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</si>
  <si>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</si>
  <si>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</si>
  <si>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</si>
  <si>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</si>
  <si>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</si>
  <si>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</si>
  <si>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</si>
  <si>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</si>
  <si>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</si>
  <si>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</si>
  <si>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</si>
  <si>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</si>
  <si>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</si>
  <si>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</si>
  <si>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</si>
  <si>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</si>
  <si>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</si>
  <si>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</si>
  <si>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</si>
  <si>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</si>
  <si>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</si>
  <si>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</si>
  <si>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</si>
  <si>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</si>
  <si>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</si>
  <si>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</si>
  <si>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</si>
  <si>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</si>
  <si>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</si>
  <si>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</si>
  <si>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</si>
  <si>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</si>
  <si>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</si>
  <si>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</si>
  <si>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</si>
  <si>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</si>
  <si>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</si>
  <si>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</si>
  <si>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</si>
  <si>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</si>
  <si>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</si>
  <si>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</si>
  <si>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</si>
  <si>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</si>
  <si>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</si>
  <si>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</si>
  <si>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</si>
  <si>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</si>
  <si>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</si>
  <si>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</si>
  <si>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</si>
  <si>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</si>
  <si>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</si>
  <si>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</si>
  <si>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</si>
  <si>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</si>
  <si>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</si>
  <si>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</si>
  <si>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</si>
  <si>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</si>
  <si>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</si>
  <si>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</si>
  <si>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</si>
  <si>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</si>
  <si>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</si>
  <si>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</si>
  <si>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</si>
  <si>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</si>
  <si>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</si>
  <si>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</si>
  <si>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</si>
  <si>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</si>
  <si>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</si>
  <si>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</si>
  <si>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</si>
  <si>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</si>
  <si>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</si>
  <si>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</si>
  <si>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</si>
  <si>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</si>
  <si>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</si>
  <si>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</si>
  <si>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</si>
  <si>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</si>
  <si>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</si>
  <si>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</si>
  <si>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</si>
  <si>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</si>
  <si>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</si>
  <si>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</si>
  <si>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</si>
  <si>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</si>
  <si>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</si>
  <si>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</si>
  <si>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</si>
  <si>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</si>
  <si>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</si>
  <si>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</si>
  <si>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</si>
  <si>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</si>
  <si>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</si>
  <si>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</si>
  <si>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</si>
  <si>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</si>
  <si>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</si>
  <si>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</si>
  <si>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</si>
  <si>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</si>
  <si>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</si>
  <si>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</si>
  <si>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</si>
  <si>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</si>
  <si>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</si>
  <si>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</si>
  <si>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</si>
  <si>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</si>
  <si>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</si>
  <si>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</si>
  <si>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</si>
  <si>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</si>
  <si>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</si>
  <si>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</si>
  <si>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</si>
  <si>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</si>
  <si>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</si>
  <si>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</si>
  <si>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</si>
  <si>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</si>
  <si>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</si>
  <si>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</si>
  <si>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</si>
  <si>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</si>
  <si>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</si>
  <si>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</si>
  <si>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</si>
  <si>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</si>
  <si>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</si>
  <si>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</si>
  <si>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</si>
  <si>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</si>
  <si>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</si>
  <si>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</si>
  <si>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</si>
  <si>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</si>
  <si>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</si>
  <si>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</si>
  <si>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</si>
  <si>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</si>
  <si>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</si>
  <si>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</si>
  <si>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</si>
  <si>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</si>
  <si>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</si>
  <si>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</si>
  <si>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</si>
  <si>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</si>
  <si>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</si>
  <si>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</si>
  <si>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</si>
  <si>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</si>
  <si>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</si>
  <si>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</si>
  <si>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</si>
  <si>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</si>
  <si>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</si>
  <si>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</si>
  <si>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</si>
  <si>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</si>
  <si>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</si>
  <si>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</si>
  <si>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</si>
  <si>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</si>
  <si>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</si>
  <si>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</si>
  <si>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</si>
  <si>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</si>
  <si>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</si>
  <si>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</si>
  <si>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</si>
  <si>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</si>
  <si>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</si>
  <si>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</si>
  <si>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</si>
  <si>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</si>
  <si>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</si>
  <si>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</si>
  <si>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</si>
  <si>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</si>
  <si>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</si>
  <si>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</si>
  <si>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</si>
  <si>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</si>
  <si>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</si>
  <si>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</si>
  <si>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</si>
  <si>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</si>
  <si>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</si>
  <si>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</si>
  <si>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</si>
  <si>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</si>
  <si>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</si>
  <si>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</si>
  <si>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</si>
  <si>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</si>
  <si>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</si>
  <si>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</si>
  <si>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</si>
  <si>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</si>
  <si>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</si>
  <si>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</si>
  <si>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</si>
  <si>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</si>
  <si>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</si>
  <si>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</si>
  <si>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</si>
  <si>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</si>
  <si>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</si>
  <si>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</si>
  <si>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</si>
  <si>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</si>
  <si>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</si>
  <si>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</si>
  <si>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</si>
  <si>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</si>
  <si>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</si>
  <si>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</si>
  <si>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</si>
  <si>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</si>
  <si>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</si>
  <si>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</si>
  <si>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</si>
  <si>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</si>
  <si>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</si>
  <si>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</si>
  <si>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</si>
  <si>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</si>
  <si>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</si>
  <si>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</si>
  <si>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</si>
  <si>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</si>
  <si>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</si>
  <si>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</si>
  <si>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</si>
  <si>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</si>
  <si>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</si>
  <si>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</si>
  <si>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</si>
  <si>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</si>
  <si>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</si>
  <si>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</si>
  <si>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</si>
  <si>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</si>
  <si>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</si>
  <si>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</si>
  <si>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</si>
  <si>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</si>
  <si>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</si>
  <si>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</si>
  <si>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</si>
  <si>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</si>
  <si>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</si>
  <si>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</si>
  <si>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</si>
  <si>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</si>
  <si>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</si>
  <si>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</si>
  <si>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</si>
  <si>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</si>
  <si>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</si>
  <si>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</si>
  <si>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</si>
  <si>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</si>
  <si>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</si>
  <si>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</si>
  <si>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</si>
  <si>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</si>
  <si>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</si>
  <si>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</si>
  <si>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</si>
  <si>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</si>
  <si>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</si>
  <si>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</si>
  <si>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</si>
  <si>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</si>
  <si>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</si>
  <si>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</si>
  <si>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</si>
  <si>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</si>
  <si>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</si>
  <si>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</si>
  <si>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</si>
  <si>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</si>
  <si>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</si>
  <si>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</si>
  <si>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</si>
  <si>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</si>
  <si>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</si>
  <si>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</si>
  <si>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</si>
  <si>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</si>
  <si>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</si>
  <si>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</si>
  <si>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</si>
  <si>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</si>
  <si>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</si>
  <si>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</si>
  <si>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</si>
  <si>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</si>
  <si>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</si>
  <si>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</si>
  <si>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</si>
  <si>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</si>
  <si>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</si>
  <si>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</si>
  <si>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</si>
  <si>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</si>
  <si>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</si>
  <si>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</si>
  <si>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</si>
  <si>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</si>
  <si>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</si>
  <si>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</si>
  <si>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</si>
  <si>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</si>
  <si>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</si>
  <si>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</si>
  <si>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</si>
  <si>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</si>
  <si>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</si>
  <si>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</si>
  <si>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</si>
  <si>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</si>
  <si>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</si>
  <si>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</si>
  <si>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</si>
  <si>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</si>
  <si>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</si>
  <si>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</si>
  <si>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</si>
  <si>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</si>
  <si>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</si>
  <si>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</si>
  <si>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</si>
  <si>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</si>
  <si>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</si>
  <si>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</si>
  <si>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</si>
  <si>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</si>
  <si>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</si>
  <si>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</si>
  <si>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</si>
  <si>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</si>
  <si>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</si>
  <si>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</si>
  <si>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</si>
  <si>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</si>
  <si>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</si>
  <si>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</si>
  <si>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</si>
  <si>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</si>
  <si>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</si>
  <si>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</si>
  <si>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</si>
  <si>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</si>
  <si>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</si>
  <si>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</si>
  <si>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</si>
  <si>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</si>
  <si>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</si>
  <si>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</si>
  <si>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</si>
  <si>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</si>
  <si>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</si>
  <si>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</si>
  <si>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</si>
  <si>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</si>
  <si>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</si>
  <si>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</si>
  <si>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</si>
  <si>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</si>
  <si>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</si>
  <si>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</si>
  <si>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</si>
  <si>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</si>
  <si>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</si>
  <si>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</si>
  <si>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</si>
  <si>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</si>
  <si>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</si>
  <si>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</si>
  <si>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</si>
  <si>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</si>
  <si>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</si>
  <si>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</si>
  <si>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</si>
  <si>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</si>
  <si>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</si>
  <si>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</si>
  <si>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</si>
  <si>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</si>
  <si>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</si>
  <si>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</si>
  <si>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</si>
  <si>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</si>
  <si>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</si>
  <si>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</si>
  <si>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</si>
  <si>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</si>
  <si>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</si>
  <si>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</si>
  <si>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</si>
  <si>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</si>
  <si>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</si>
  <si>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</si>
  <si>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</si>
  <si>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</si>
  <si>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</si>
  <si>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</si>
  <si>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</si>
  <si>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</si>
  <si>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</si>
  <si>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</si>
  <si>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</si>
  <si>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</si>
  <si>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</si>
  <si>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</si>
  <si>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</si>
  <si>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</si>
  <si>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</si>
  <si>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</si>
  <si>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</si>
  <si>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</si>
  <si>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</si>
  <si>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</si>
  <si>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</si>
  <si>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</si>
  <si>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</si>
  <si>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</si>
  <si>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</si>
  <si>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</si>
  <si>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</si>
  <si>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</si>
  <si>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</si>
  <si>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</si>
  <si>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</si>
  <si>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</si>
  <si>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</si>
  <si>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</si>
  <si>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</si>
  <si>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</si>
  <si>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</si>
  <si>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</si>
  <si>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</si>
  <si>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</si>
  <si>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</si>
  <si>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</si>
  <si>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</si>
  <si>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</si>
  <si>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</si>
  <si>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</si>
  <si>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</si>
  <si>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</si>
  <si>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</si>
  <si>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</si>
  <si>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</si>
  <si>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</si>
  <si>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</si>
  <si>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</si>
  <si>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</si>
  <si>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</si>
  <si>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</si>
  <si>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</si>
  <si>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</si>
  <si>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</si>
  <si>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</si>
  <si>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</si>
  <si>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</si>
  <si>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</si>
  <si>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</si>
  <si>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</si>
  <si>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</si>
  <si>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</si>
  <si>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</si>
  <si>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</si>
  <si>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</si>
  <si>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</si>
  <si>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</si>
  <si>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</si>
  <si>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</si>
  <si>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</si>
  <si>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</si>
  <si>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</si>
  <si>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</si>
  <si>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</si>
  <si>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</si>
  <si>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</si>
  <si>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</si>
  <si>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</si>
  <si>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</si>
  <si>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</si>
  <si>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</si>
  <si>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</si>
  <si>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</si>
  <si>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</si>
  <si>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</si>
  <si>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</si>
  <si>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</si>
  <si>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</si>
  <si>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</si>
  <si>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</si>
  <si>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</si>
  <si>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</si>
  <si>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</si>
  <si>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</si>
  <si>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</si>
  <si>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</si>
  <si>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</si>
  <si>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</si>
  <si>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</si>
  <si>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</si>
  <si>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</si>
  <si>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</si>
  <si>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</si>
  <si>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</si>
  <si>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</si>
  <si>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</si>
  <si>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</si>
  <si>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</si>
  <si>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</si>
  <si>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</si>
  <si>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</si>
  <si>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</si>
  <si>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</si>
  <si>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</si>
  <si>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</si>
  <si>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</si>
  <si>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</si>
  <si>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</si>
  <si>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</si>
  <si>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</si>
  <si>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</si>
  <si>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</si>
  <si>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</si>
  <si>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</si>
  <si>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</si>
  <si>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</si>
  <si>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</si>
  <si>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</si>
  <si>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</si>
  <si>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</si>
  <si>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</si>
  <si>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</si>
  <si>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</si>
  <si>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</si>
  <si>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</si>
  <si>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</si>
  <si>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</si>
  <si>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</si>
  <si>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</si>
  <si>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</si>
  <si>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</si>
  <si>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</si>
  <si>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</si>
  <si>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</si>
  <si>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</si>
  <si>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</si>
  <si>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</si>
  <si>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</si>
  <si>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</si>
  <si>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</si>
  <si>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</si>
  <si>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</si>
  <si>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</si>
  <si>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</si>
  <si>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</si>
  <si>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</si>
  <si>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</si>
  <si>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</si>
  <si>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</si>
  <si>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</si>
  <si>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</si>
  <si>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</si>
  <si>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</si>
  <si>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</si>
  <si>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</si>
  <si>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</si>
  <si>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</si>
  <si>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</si>
  <si>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</si>
  <si>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</si>
  <si>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</si>
  <si>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</si>
  <si>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</si>
  <si>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</si>
  <si>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</si>
  <si>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</si>
  <si>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</si>
  <si>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</si>
  <si>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</si>
  <si>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</si>
  <si>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</si>
  <si>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</si>
  <si>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</si>
  <si>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</si>
  <si>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</si>
  <si>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</si>
  <si>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</si>
  <si>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</si>
  <si>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</si>
  <si>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</si>
  <si>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</si>
  <si>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</si>
  <si>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</si>
  <si>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</si>
  <si>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</si>
  <si>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</si>
  <si>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</si>
  <si>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</si>
  <si>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</si>
  <si>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</si>
  <si>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</si>
  <si>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</si>
  <si>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</si>
  <si>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</si>
  <si>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</si>
  <si>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</si>
  <si>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</si>
  <si>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</si>
  <si>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</si>
  <si>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</si>
  <si>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</si>
  <si>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</si>
  <si>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</si>
  <si>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</si>
  <si>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</si>
  <si>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</si>
  <si>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</si>
  <si>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</si>
  <si>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</si>
  <si>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</si>
  <si>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</si>
  <si>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</si>
  <si>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</si>
  <si>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</si>
  <si>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</si>
  <si>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</si>
  <si>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</si>
  <si>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</si>
  <si>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</si>
  <si>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</si>
  <si>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</si>
  <si>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</si>
  <si>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</si>
  <si>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</si>
  <si>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</si>
  <si>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</si>
  <si>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</si>
  <si>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</si>
  <si>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</si>
  <si>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</si>
  <si>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</si>
  <si>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</si>
  <si>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</si>
  <si>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</si>
  <si>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</si>
  <si>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</si>
  <si>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</si>
  <si>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</si>
  <si>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</si>
  <si>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</si>
  <si>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</si>
  <si>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</si>
  <si>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</si>
  <si>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</si>
  <si>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</si>
  <si>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</si>
  <si>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</si>
  <si>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</si>
  <si>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</si>
  <si>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</si>
  <si>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</si>
  <si>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</si>
  <si>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</si>
  <si>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</si>
  <si>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</si>
  <si>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</si>
  <si>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</si>
  <si>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</si>
  <si>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</si>
  <si>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</si>
  <si>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</si>
  <si>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</si>
  <si>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</si>
  <si>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</si>
  <si>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</si>
  <si>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</si>
  <si>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</si>
  <si>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</si>
  <si>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</si>
  <si>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</si>
  <si>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</si>
  <si>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</si>
  <si>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</si>
  <si>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</si>
  <si>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</si>
  <si>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</si>
  <si>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</si>
  <si>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</si>
  <si>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</si>
  <si>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</si>
  <si>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</si>
  <si>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</si>
  <si>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</si>
  <si>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</si>
  <si>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</si>
  <si>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</si>
  <si>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</si>
  <si>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</si>
  <si>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</si>
  <si>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</si>
  <si>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</si>
  <si>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</si>
  <si>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</si>
  <si>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</si>
  <si>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</si>
  <si>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</si>
  <si>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</si>
  <si>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</si>
  <si>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</si>
  <si>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</si>
  <si>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</si>
  <si>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</si>
  <si>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</si>
  <si>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</si>
  <si>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</si>
  <si>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</si>
  <si>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</si>
  <si>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</si>
  <si>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</si>
  <si>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</si>
  <si>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</si>
  <si>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</si>
  <si>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</si>
  <si>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</si>
  <si>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</si>
  <si>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</si>
  <si>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</si>
  <si>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</si>
  <si>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</si>
  <si>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</si>
  <si>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</si>
  <si>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</si>
  <si>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</si>
  <si>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</si>
  <si>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</si>
  <si>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</si>
  <si>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</si>
  <si>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</si>
  <si>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</si>
  <si>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</si>
  <si>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</si>
  <si>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</si>
  <si>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</si>
  <si>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</si>
  <si>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</si>
  <si>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</si>
  <si>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</si>
  <si>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</si>
  <si>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</si>
  <si>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</si>
  <si>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</si>
  <si>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</si>
  <si>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</si>
  <si>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</si>
  <si>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</si>
  <si>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</si>
  <si>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</si>
  <si>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</si>
  <si>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</si>
  <si>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</si>
  <si>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</si>
  <si>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</si>
  <si>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</si>
  <si>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</si>
  <si>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</si>
  <si>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</si>
  <si>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</si>
  <si>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</si>
  <si>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</si>
  <si>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</si>
  <si>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</si>
  <si>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</si>
  <si>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</si>
  <si>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</si>
  <si>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</si>
  <si>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</si>
  <si>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</si>
  <si>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</si>
  <si>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</si>
  <si>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</si>
  <si>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</si>
  <si>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</si>
  <si>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</si>
  <si>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</si>
  <si>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</si>
  <si>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</si>
  <si>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</si>
  <si>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</si>
  <si>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</si>
  <si>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</si>
  <si>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</si>
  <si>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</si>
  <si>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</si>
  <si>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</si>
  <si>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</si>
  <si>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</si>
  <si>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</si>
  <si>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</si>
  <si>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</si>
  <si>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</si>
  <si>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</si>
  <si>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</si>
  <si>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</si>
  <si>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</si>
  <si>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</si>
  <si>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</si>
  <si>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</si>
  <si>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</si>
  <si>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</si>
  <si>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</si>
  <si>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</si>
  <si>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</si>
  <si>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</si>
  <si>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</si>
  <si>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</si>
  <si>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</si>
  <si>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</si>
  <si>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</si>
  <si>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</si>
  <si>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</si>
  <si>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</si>
  <si>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</si>
  <si>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</si>
  <si>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</si>
  <si>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</si>
  <si>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</si>
  <si>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</si>
  <si>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</si>
  <si>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</si>
  <si>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</si>
  <si>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</si>
  <si>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</si>
  <si>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</si>
  <si>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</si>
  <si>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</si>
  <si>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</si>
  <si>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</si>
  <si>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</si>
  <si>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</si>
  <si>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</si>
  <si>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</si>
  <si>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</si>
  <si>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</si>
  <si>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</si>
  <si>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</si>
  <si>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</si>
  <si>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</si>
  <si>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</si>
  <si>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</si>
  <si>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</si>
  <si>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</si>
  <si>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</si>
  <si>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</si>
  <si>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</si>
  <si>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</si>
  <si>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</si>
  <si>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</si>
  <si>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</si>
  <si>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</si>
  <si>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</si>
  <si>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</si>
  <si>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</si>
  <si>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</si>
  <si>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</si>
  <si>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</si>
  <si>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</si>
  <si>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</si>
  <si>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</si>
  <si>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</si>
  <si>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</si>
  <si>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</si>
  <si>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</si>
  <si>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</si>
  <si>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</si>
  <si>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</si>
  <si>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</si>
  <si>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</si>
  <si>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</si>
  <si>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</si>
  <si>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</si>
  <si>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</si>
  <si>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</si>
  <si>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</si>
  <si>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</si>
  <si>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</si>
  <si>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</si>
  <si>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</si>
  <si>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</si>
  <si>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</si>
  <si>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</si>
  <si>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</si>
  <si>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</si>
  <si>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</si>
  <si>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</si>
  <si>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</si>
  <si>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</si>
  <si>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</si>
  <si>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</si>
  <si>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</si>
  <si>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</si>
  <si>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</si>
  <si>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</si>
  <si>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</si>
  <si>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</si>
  <si>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</si>
  <si>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</si>
  <si>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</si>
  <si>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</si>
  <si>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</si>
  <si>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</si>
  <si>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</si>
  <si>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</si>
  <si>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</si>
  <si>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</si>
  <si>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</si>
  <si>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</si>
  <si>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</si>
  <si>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</si>
  <si>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</si>
  <si>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</si>
  <si>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</si>
  <si>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</si>
  <si>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</si>
  <si>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</si>
  <si>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</si>
  <si>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</si>
  <si>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</si>
  <si>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</si>
  <si>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</si>
  <si>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</si>
  <si>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</si>
  <si>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</si>
  <si>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</si>
  <si>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</si>
  <si>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</si>
  <si>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</si>
  <si>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</si>
  <si>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</si>
  <si>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</si>
  <si>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</si>
  <si>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</si>
  <si>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</si>
  <si>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</si>
  <si>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</si>
  <si>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</si>
  <si>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</si>
  <si>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</si>
  <si>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</si>
  <si>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</si>
  <si>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</si>
  <si>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</si>
  <si>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</si>
  <si>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</si>
  <si>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</si>
  <si>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</si>
  <si>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</si>
  <si>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</si>
  <si>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</si>
  <si>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</si>
  <si>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</si>
  <si>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</si>
  <si>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</si>
  <si>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</si>
  <si>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</si>
  <si>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</si>
  <si>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</si>
  <si>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</si>
  <si>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</si>
  <si>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</si>
  <si>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</si>
  <si>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</si>
  <si>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</si>
  <si>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</si>
  <si>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</si>
  <si>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</si>
  <si>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</si>
  <si>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</si>
  <si>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</si>
  <si>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</si>
  <si>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</si>
  <si>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</si>
  <si>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</si>
  <si>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</si>
  <si>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</si>
  <si>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</si>
  <si>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</si>
  <si>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</si>
  <si>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</si>
  <si>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</si>
  <si>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</si>
  <si>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</si>
  <si>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</si>
  <si>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</si>
  <si>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</si>
  <si>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</si>
  <si>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</si>
  <si>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</si>
  <si>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</si>
  <si>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</si>
  <si>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</si>
  <si>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</si>
  <si>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</si>
  <si>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</si>
  <si>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</si>
  <si>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</si>
  <si>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</si>
  <si>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</si>
  <si>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</si>
  <si>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</si>
  <si>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</si>
  <si>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</si>
  <si>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</si>
  <si>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</si>
  <si>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</si>
  <si>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</si>
  <si>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</si>
  <si>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</si>
  <si>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</si>
  <si>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</si>
  <si>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</si>
  <si>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</si>
  <si>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</si>
  <si>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</si>
  <si>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</si>
  <si>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</si>
  <si>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</si>
  <si>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</si>
  <si>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</si>
  <si>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</si>
  <si>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</si>
  <si>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</si>
  <si>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</si>
  <si>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</si>
  <si>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</si>
  <si>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</si>
  <si>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</si>
  <si>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</si>
  <si>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</si>
  <si>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</si>
  <si>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</si>
  <si>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</si>
  <si>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</si>
  <si>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</si>
  <si>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</si>
  <si>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</si>
  <si>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</si>
  <si>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</si>
  <si>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</si>
  <si>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</si>
  <si>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</si>
  <si>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</si>
  <si>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</si>
  <si>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</si>
  <si>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</si>
  <si>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</si>
  <si>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</si>
  <si>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</si>
  <si>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</si>
  <si>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</si>
  <si>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</si>
  <si>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</si>
  <si>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</si>
  <si>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</si>
  <si>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</si>
  <si>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</si>
  <si>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</si>
  <si>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</si>
  <si>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</si>
  <si>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</si>
  <si>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</si>
  <si>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</si>
  <si>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</si>
  <si>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</si>
  <si>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</si>
  <si>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</si>
  <si>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</si>
  <si>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</si>
  <si>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</si>
  <si>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</si>
  <si>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</si>
  <si>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</si>
  <si>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</si>
  <si>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</si>
  <si>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</si>
  <si>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</si>
  <si>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</si>
  <si>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</si>
  <si>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</si>
  <si>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</si>
  <si>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</si>
  <si>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</si>
  <si>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</si>
  <si>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</si>
  <si>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</si>
  <si>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</si>
  <si>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</si>
  <si>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</si>
  <si>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</si>
  <si>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</si>
  <si>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</si>
  <si>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</si>
  <si>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</si>
  <si>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</si>
  <si>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</si>
  <si>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</si>
  <si>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</si>
  <si>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</si>
  <si>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</si>
  <si>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</si>
  <si>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</si>
  <si>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</si>
  <si>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</si>
  <si>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</si>
  <si>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</si>
  <si>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</si>
  <si>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</si>
  <si>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</si>
  <si>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</si>
  <si>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</si>
  <si>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</si>
  <si>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</si>
  <si>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</si>
  <si>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</si>
  <si>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</si>
  <si>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</si>
  <si>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</si>
  <si>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</si>
  <si>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</si>
  <si>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</si>
  <si>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</si>
  <si>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</si>
  <si>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</si>
  <si>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</si>
  <si>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</si>
  <si>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</si>
  <si>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</si>
  <si>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</si>
  <si>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</si>
  <si>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</si>
  <si>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</si>
  <si>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</si>
  <si>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</si>
  <si>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</si>
  <si>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</si>
  <si>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</si>
  <si>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</si>
  <si>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</si>
  <si>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</si>
  <si>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</si>
  <si>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</si>
  <si>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</si>
  <si>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</si>
  <si>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</si>
  <si>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</si>
  <si>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</si>
  <si>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</si>
  <si>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</si>
  <si>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</si>
  <si>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</si>
  <si>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</si>
  <si>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</si>
  <si>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</si>
  <si>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</si>
  <si>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</si>
  <si>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</si>
  <si>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</si>
  <si>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</si>
  <si>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</si>
  <si>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</si>
  <si>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</si>
  <si>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</si>
  <si>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</si>
  <si>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</si>
  <si>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</si>
  <si>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</si>
  <si>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</si>
  <si>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</si>
  <si>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</si>
  <si>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</si>
  <si>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</si>
  <si>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</si>
  <si>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</si>
  <si>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</si>
  <si>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</si>
  <si>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</si>
  <si>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</si>
  <si>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</si>
  <si>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</si>
  <si>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</si>
  <si>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</si>
  <si>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</si>
  <si>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</si>
  <si>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</si>
  <si>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</si>
  <si>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</si>
  <si>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</si>
  <si>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</si>
  <si>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</si>
  <si>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</si>
  <si>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</si>
  <si>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</si>
  <si>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</si>
  <si>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</si>
  <si>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</si>
  <si>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</si>
  <si>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</si>
  <si>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</si>
  <si>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</si>
  <si>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</si>
  <si>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</si>
  <si>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</si>
  <si>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</si>
  <si>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</si>
  <si>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</si>
  <si>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</si>
  <si>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</si>
  <si>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</si>
  <si>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</si>
  <si>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</si>
  <si>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</si>
  <si>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</si>
  <si>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</si>
  <si>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</si>
  <si>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</si>
  <si>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</si>
  <si>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</si>
  <si>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</si>
  <si>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</si>
  <si>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</si>
  <si>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</si>
  <si>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</si>
  <si>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</si>
  <si>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</si>
  <si>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</si>
  <si>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</si>
  <si>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</si>
  <si>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</si>
  <si>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</si>
  <si>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</si>
  <si>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</si>
  <si>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</si>
  <si>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</si>
  <si>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</si>
  <si>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</si>
  <si>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</si>
  <si>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</si>
  <si>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</si>
  <si>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</si>
  <si>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</si>
  <si>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</si>
  <si>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</si>
  <si>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</si>
  <si>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</si>
  <si>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</si>
  <si>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</si>
  <si>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</si>
  <si>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</si>
  <si>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</si>
  <si>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</si>
  <si>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</si>
  <si>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</si>
  <si>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</si>
  <si>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</si>
  <si>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</si>
  <si>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</si>
  <si>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</si>
  <si>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</si>
  <si>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</si>
  <si>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</si>
  <si>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</si>
  <si>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</si>
  <si>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</si>
  <si>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</si>
  <si>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</si>
  <si>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</si>
  <si>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</si>
  <si>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</si>
  <si>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</si>
  <si>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</si>
  <si>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</si>
  <si>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</si>
  <si>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</si>
  <si>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</si>
  <si>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</si>
  <si>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</si>
  <si>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</si>
  <si>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</si>
  <si>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</si>
  <si>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</si>
  <si>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</si>
  <si>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</si>
  <si>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</si>
  <si>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</si>
  <si>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</si>
  <si>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</si>
  <si>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</si>
  <si>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</si>
  <si>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</si>
  <si>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</si>
  <si>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</si>
  <si>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</si>
  <si>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</si>
  <si>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</si>
  <si>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</si>
  <si>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</si>
  <si>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</si>
  <si>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</si>
  <si>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</si>
  <si>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</si>
  <si>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</si>
  <si>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</si>
  <si>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</si>
  <si>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</si>
  <si>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</si>
  <si>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</si>
  <si>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</si>
  <si>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</si>
  <si>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</si>
  <si>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</si>
  <si>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</si>
  <si>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</si>
  <si>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</si>
  <si>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</si>
  <si>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</si>
  <si>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</si>
  <si>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</si>
  <si>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</si>
  <si>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</si>
  <si>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</si>
  <si>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</si>
  <si>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</si>
  <si>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</si>
  <si>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</si>
  <si>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</si>
  <si>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</si>
  <si>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</si>
  <si>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</si>
  <si>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</si>
  <si>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</si>
  <si>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</si>
  <si>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</si>
  <si>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</si>
  <si>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</si>
  <si>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</si>
  <si>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</si>
  <si>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</si>
  <si>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</si>
  <si>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</si>
  <si>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</si>
  <si>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</si>
  <si>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</si>
  <si>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</si>
  <si>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</si>
  <si>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</si>
  <si>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</si>
  <si>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</si>
  <si>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</si>
  <si>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</si>
  <si>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</si>
  <si>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</si>
  <si>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</si>
  <si>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</si>
  <si>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</si>
  <si>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</si>
  <si>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</si>
  <si>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</si>
  <si>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</si>
  <si>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</si>
  <si>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</si>
  <si>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</si>
  <si>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</si>
  <si>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</si>
  <si>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</si>
  <si>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</si>
  <si>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</si>
  <si>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</si>
  <si>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</si>
  <si>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</si>
  <si>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</si>
  <si>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</si>
  <si>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</si>
  <si>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</si>
  <si>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</si>
  <si>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</si>
  <si>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</si>
  <si>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</si>
  <si>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</si>
  <si>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</si>
  <si>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</si>
  <si>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</si>
  <si>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</si>
  <si>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</si>
  <si>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</si>
  <si>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</si>
  <si>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</si>
  <si>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</si>
  <si>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</si>
  <si>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</si>
  <si>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</si>
  <si>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</si>
  <si>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</si>
  <si>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</si>
  <si>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</si>
  <si>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</si>
  <si>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</si>
  <si>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</si>
  <si>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</si>
  <si>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</si>
  <si>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</si>
  <si>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</si>
  <si>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</si>
  <si>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</si>
  <si>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</si>
  <si>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</si>
  <si>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</si>
  <si>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</si>
  <si>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</si>
  <si>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</si>
  <si>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</si>
  <si>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</si>
  <si>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</si>
  <si>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</si>
  <si>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</si>
  <si>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</si>
  <si>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</si>
  <si>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</si>
  <si>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</si>
  <si>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</si>
  <si>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</si>
  <si>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</si>
  <si>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</si>
  <si>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</si>
  <si>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</si>
  <si>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</si>
  <si>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</si>
  <si>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</si>
  <si>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</si>
  <si>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</si>
  <si>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</si>
  <si>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</si>
  <si>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</si>
  <si>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</si>
  <si>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</si>
  <si>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</si>
  <si>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</si>
  <si>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</si>
  <si>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</si>
  <si>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</si>
  <si>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</si>
  <si>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</si>
  <si>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</si>
  <si>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</si>
  <si>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</si>
  <si>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</si>
  <si>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</si>
  <si>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</si>
  <si>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</si>
  <si>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</si>
  <si>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</si>
  <si>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</si>
  <si>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</si>
  <si>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</si>
  <si>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</si>
  <si>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</si>
  <si>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</si>
  <si>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</si>
  <si>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</si>
  <si>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</si>
  <si>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</si>
  <si>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</si>
  <si>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</si>
  <si>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</si>
  <si>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</si>
  <si>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</si>
  <si>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</si>
  <si>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</si>
  <si>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</si>
  <si>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</si>
  <si>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</si>
  <si>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</si>
  <si>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</si>
  <si>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</si>
  <si>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</si>
  <si>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</si>
  <si>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</si>
  <si>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</si>
  <si>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</si>
  <si>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</si>
  <si>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</si>
  <si>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</si>
  <si>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</si>
  <si>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</si>
  <si>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</si>
  <si>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</si>
  <si>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</si>
  <si>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</si>
  <si>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</si>
  <si>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</si>
  <si>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</si>
  <si>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</si>
  <si>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</si>
  <si>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</si>
  <si>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</si>
  <si>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</si>
  <si>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</si>
  <si>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</si>
  <si>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</si>
  <si>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</si>
  <si>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</si>
  <si>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</si>
  <si>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</si>
  <si>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</si>
  <si>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</si>
  <si>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</si>
  <si>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</si>
  <si>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</si>
  <si>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</si>
  <si>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</si>
  <si>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</si>
  <si>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</si>
  <si>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</si>
  <si>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</si>
  <si>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</si>
  <si>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</si>
  <si>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</si>
  <si>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</si>
  <si>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</si>
  <si>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</si>
  <si>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</si>
  <si>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</si>
  <si>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</si>
  <si>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</si>
  <si>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</si>
  <si>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</si>
  <si>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</si>
  <si>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</si>
  <si>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</si>
  <si>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</si>
  <si>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</si>
  <si>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</si>
  <si>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</si>
  <si>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</si>
  <si>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</si>
  <si>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</si>
  <si>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</si>
  <si>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</si>
  <si>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</si>
  <si>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</si>
  <si>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</si>
  <si>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</si>
  <si>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</si>
  <si>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</si>
  <si>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</si>
  <si>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</si>
  <si>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</si>
  <si>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</si>
  <si>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</si>
  <si>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</si>
  <si>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</si>
  <si>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</si>
  <si>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</si>
  <si>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</si>
  <si>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</si>
  <si>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</si>
  <si>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</si>
  <si>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</si>
  <si>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</si>
  <si>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</si>
  <si>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</si>
  <si>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</si>
  <si>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</si>
  <si>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</si>
  <si>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</si>
  <si>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</si>
  <si>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</si>
  <si>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</si>
  <si>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</si>
  <si>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</si>
  <si>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</si>
  <si>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</si>
  <si>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</si>
  <si>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</si>
  <si>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</si>
  <si>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</si>
  <si>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</si>
  <si>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</si>
  <si>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</si>
  <si>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</si>
  <si>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</si>
  <si>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</si>
  <si>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</si>
  <si>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</si>
  <si>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</si>
  <si>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</si>
  <si>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</si>
  <si>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</si>
  <si>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</si>
  <si>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</si>
  <si>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</si>
  <si>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</si>
  <si>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</si>
  <si>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</si>
  <si>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</si>
  <si>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</si>
  <si>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</si>
  <si>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</si>
  <si>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</si>
  <si>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</si>
  <si>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</si>
  <si>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</si>
  <si>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</si>
  <si>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</si>
  <si>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</si>
  <si>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</si>
  <si>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</si>
  <si>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</si>
  <si>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</si>
  <si>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</si>
  <si>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</si>
  <si>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</si>
  <si>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</si>
  <si>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</si>
  <si>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</si>
  <si>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</si>
  <si>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</si>
  <si>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</si>
  <si>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</si>
  <si>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</si>
  <si>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</si>
  <si>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</si>
  <si>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</si>
  <si>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</si>
  <si>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</si>
  <si>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</si>
  <si>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</si>
  <si>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</si>
  <si>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</si>
  <si>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</si>
  <si>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</si>
  <si>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</si>
  <si>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</si>
  <si>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</si>
  <si>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</si>
  <si>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</si>
  <si>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</si>
  <si>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</si>
  <si>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</si>
  <si>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</si>
  <si>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</si>
  <si>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</si>
  <si>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</si>
  <si>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</si>
  <si>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</si>
  <si>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</si>
  <si>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</si>
  <si>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</si>
  <si>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</si>
  <si>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</si>
  <si>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</si>
  <si>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</si>
  <si>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</si>
  <si>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</si>
  <si>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</si>
  <si>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</si>
  <si>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</si>
  <si>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</si>
  <si>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</si>
  <si>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</si>
  <si>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</si>
  <si>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</si>
  <si>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</si>
  <si>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</si>
  <si>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</si>
  <si>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</si>
  <si>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</si>
  <si>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</si>
  <si>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</si>
  <si>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</si>
  <si>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</si>
  <si>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</si>
  <si>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</si>
  <si>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</si>
  <si>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</si>
  <si>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</si>
  <si>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</si>
  <si>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</si>
  <si>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</si>
  <si>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</si>
  <si>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</si>
  <si>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</si>
  <si>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</si>
  <si>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</si>
  <si>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</si>
  <si>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</si>
  <si>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</si>
  <si>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</si>
  <si>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</si>
  <si>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</si>
  <si>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</si>
  <si>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</si>
  <si>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</si>
  <si>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</si>
  <si>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</si>
  <si>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</si>
  <si>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</si>
  <si>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</si>
  <si>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</si>
  <si>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</si>
  <si>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</si>
  <si>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</si>
  <si>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</si>
  <si>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</si>
  <si>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</si>
  <si>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</si>
  <si>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</si>
  <si>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</si>
  <si>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</si>
  <si>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</si>
  <si>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</si>
  <si>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</si>
  <si>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</si>
  <si>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</si>
  <si>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</si>
  <si>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</si>
  <si>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</si>
  <si>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</si>
  <si>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</si>
  <si>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</si>
  <si>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</si>
  <si>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</si>
  <si>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</si>
  <si>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</si>
  <si>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</si>
  <si>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</si>
  <si>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</si>
  <si>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</si>
  <si>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</si>
  <si>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</si>
  <si>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</si>
  <si>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</si>
  <si>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</si>
  <si>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</si>
  <si>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</si>
  <si>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</si>
  <si>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</si>
  <si>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</si>
  <si>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</si>
  <si>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</si>
  <si>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</si>
  <si>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</si>
  <si>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</si>
  <si>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</si>
  <si>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</si>
  <si>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</si>
  <si>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</si>
  <si>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</si>
  <si>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</si>
  <si>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</si>
  <si>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</si>
  <si>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</si>
  <si>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</si>
  <si>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</si>
  <si>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</si>
  <si>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</si>
  <si>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</si>
  <si>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</si>
  <si>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</si>
  <si>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</si>
  <si>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</si>
  <si>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</si>
  <si>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</si>
  <si>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</si>
  <si>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</si>
  <si>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</si>
  <si>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</si>
  <si>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</si>
  <si>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</si>
  <si>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</si>
  <si>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</si>
  <si>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</si>
  <si>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</si>
  <si>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</si>
  <si>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</si>
  <si>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</si>
  <si>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</si>
  <si>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</si>
  <si>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</si>
  <si>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</si>
  <si>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</si>
  <si>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</si>
  <si>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</si>
  <si>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</si>
  <si>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</si>
  <si>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</si>
  <si>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</si>
  <si>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</si>
  <si>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</si>
  <si>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</si>
  <si>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</si>
  <si>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</si>
  <si>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</si>
  <si>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</si>
  <si>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</si>
  <si>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</si>
  <si>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</si>
  <si>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</si>
  <si>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</si>
  <si>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</si>
  <si>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</si>
  <si>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</si>
  <si>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</si>
  <si>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</si>
  <si>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</si>
  <si>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</si>
  <si>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</si>
  <si>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</si>
  <si>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</si>
  <si>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</si>
  <si>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</si>
  <si>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</si>
  <si>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</si>
  <si>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</si>
  <si>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</si>
  <si>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</si>
  <si>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</si>
  <si>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</si>
  <si>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</si>
  <si>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</si>
  <si>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</si>
  <si>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</si>
  <si>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</si>
  <si>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</si>
  <si>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</si>
  <si>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</si>
  <si>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</si>
  <si>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</si>
  <si>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</si>
  <si>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</si>
  <si>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</si>
  <si>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</si>
  <si>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</si>
  <si>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</si>
  <si>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</si>
  <si>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</si>
  <si>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</si>
  <si>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</si>
  <si>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</si>
  <si>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</si>
  <si>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</si>
  <si>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</si>
  <si>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</si>
  <si>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</si>
  <si>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</si>
  <si>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</si>
  <si>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</si>
  <si>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</si>
  <si>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</si>
  <si>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</si>
  <si>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</si>
  <si>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</si>
  <si>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</si>
  <si>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</si>
  <si>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</si>
  <si>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</si>
  <si>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</si>
  <si>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</si>
  <si>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</si>
  <si>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</si>
  <si>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</si>
  <si>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</si>
  <si>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</si>
  <si>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</si>
  <si>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</si>
  <si>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</si>
  <si>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</si>
  <si>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</si>
  <si>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</si>
  <si>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</si>
  <si>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</si>
  <si>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</si>
  <si>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</si>
  <si>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</si>
  <si>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</si>
  <si>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</si>
  <si>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</si>
  <si>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</si>
  <si>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</si>
  <si>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</si>
  <si>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</si>
  <si>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</si>
  <si>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</si>
  <si>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</si>
  <si>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</si>
  <si>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</si>
  <si>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</si>
  <si>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</si>
  <si>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</si>
  <si>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</si>
  <si>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</si>
  <si>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</si>
  <si>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</si>
  <si>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</si>
  <si>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</si>
  <si>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</si>
  <si>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</si>
  <si>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</si>
  <si>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</si>
  <si>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</si>
  <si>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</si>
  <si>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</si>
  <si>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</si>
  <si>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</si>
  <si>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</si>
  <si>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</si>
  <si>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</si>
  <si>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</si>
  <si>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</si>
  <si>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</si>
  <si>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</si>
  <si>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</si>
  <si>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</si>
  <si>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</si>
  <si>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</si>
  <si>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</si>
  <si>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</si>
  <si>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</si>
  <si>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</si>
  <si>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</si>
  <si>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</si>
  <si>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</si>
  <si>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</si>
  <si>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</si>
  <si>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</si>
  <si>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</si>
  <si>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</si>
  <si>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</si>
  <si>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</si>
  <si>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</si>
  <si>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</si>
  <si>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</si>
  <si>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</si>
  <si>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</si>
  <si>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</si>
  <si>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</si>
  <si>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</si>
  <si>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</si>
  <si>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</si>
  <si>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</si>
  <si>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</si>
  <si>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</si>
  <si>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</si>
  <si>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</si>
  <si>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</si>
  <si>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</si>
  <si>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</si>
  <si>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</si>
  <si>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</si>
  <si>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</si>
  <si>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</si>
  <si>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</si>
  <si>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</si>
  <si>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</si>
  <si>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</si>
  <si>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</si>
  <si>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</si>
  <si>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</si>
  <si>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</si>
  <si>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</si>
  <si>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</si>
  <si>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</si>
  <si>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</si>
  <si>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</si>
  <si>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</si>
  <si>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</si>
  <si>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</si>
  <si>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</si>
  <si>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</si>
  <si>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</si>
  <si>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</si>
  <si>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</si>
  <si>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</si>
  <si>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</si>
  <si>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</si>
  <si>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</si>
  <si>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</si>
  <si>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</si>
  <si>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</si>
  <si>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</si>
  <si>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</si>
  <si>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</si>
  <si>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</si>
  <si>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</si>
  <si>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</si>
  <si>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</si>
  <si>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</si>
  <si>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</si>
  <si>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</si>
  <si>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</si>
  <si>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</si>
  <si>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</si>
  <si>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</si>
  <si>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</si>
  <si>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</si>
  <si>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</si>
  <si>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</si>
  <si>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</si>
  <si>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</si>
  <si>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</si>
  <si>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</si>
  <si>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</si>
  <si>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</si>
  <si>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</si>
  <si>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</si>
  <si>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</si>
  <si>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</si>
  <si>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</si>
  <si>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</si>
  <si>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</si>
  <si>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</si>
  <si>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</si>
  <si>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</si>
  <si>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</si>
  <si>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</si>
  <si>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</si>
  <si>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</si>
  <si>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</si>
  <si>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</si>
  <si>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</si>
  <si>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</si>
  <si>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</si>
  <si>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</si>
  <si>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</si>
  <si>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</si>
  <si>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</si>
  <si>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</si>
  <si>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</si>
  <si>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</si>
  <si>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</si>
  <si>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</si>
  <si>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</si>
  <si>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</si>
  <si>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</si>
  <si>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</si>
  <si>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</si>
  <si>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</si>
  <si>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</si>
  <si>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</si>
  <si>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</si>
  <si>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</si>
  <si>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</si>
  <si>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</si>
  <si>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</si>
  <si>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</si>
  <si>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</si>
  <si>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</si>
  <si>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</si>
  <si>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</si>
  <si>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</si>
  <si>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</si>
  <si>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</si>
  <si>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</si>
  <si>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</si>
  <si>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</si>
  <si>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</si>
  <si>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</si>
  <si>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</si>
  <si>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</si>
  <si>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</si>
  <si>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</si>
  <si>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</si>
  <si>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</si>
  <si>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</si>
  <si>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</si>
  <si>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</si>
  <si>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</si>
  <si>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</si>
  <si>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</si>
  <si>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</si>
  <si>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</si>
  <si>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</si>
  <si>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</si>
  <si>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</si>
  <si>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</si>
  <si>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</si>
  <si>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</si>
  <si>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</si>
  <si>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</si>
  <si>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</si>
  <si>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</si>
  <si>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</si>
  <si>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</si>
  <si>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</si>
  <si>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</si>
  <si>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</si>
  <si>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</si>
  <si>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</si>
  <si>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</si>
  <si>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</si>
  <si>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</si>
  <si>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</si>
  <si>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</si>
  <si>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</si>
  <si>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</si>
  <si>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</si>
  <si>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</si>
  <si>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</si>
  <si>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</si>
  <si>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</si>
  <si>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</si>
  <si>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</si>
  <si>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</si>
  <si>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</si>
  <si>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</si>
  <si>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</si>
  <si>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</si>
  <si>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</si>
  <si>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</si>
  <si>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</si>
  <si>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</si>
  <si>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</si>
  <si>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</si>
  <si>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</si>
  <si>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</si>
  <si>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</si>
  <si>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</si>
  <si>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</si>
  <si>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</si>
  <si>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</si>
  <si>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</si>
  <si>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</si>
  <si>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</si>
  <si>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</si>
  <si>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</si>
  <si>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</si>
  <si>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</si>
  <si>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</si>
  <si>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</si>
  <si>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</si>
  <si>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</si>
  <si>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</si>
  <si>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</si>
  <si>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</si>
  <si>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</si>
  <si>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</si>
  <si>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</si>
  <si>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</si>
  <si>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</si>
  <si>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</si>
  <si>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</si>
  <si>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</si>
  <si>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</si>
  <si>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</si>
  <si>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</si>
  <si>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</si>
  <si>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</si>
  <si>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</si>
  <si>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</si>
  <si>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</si>
  <si>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</si>
  <si>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</si>
  <si>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</si>
  <si>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</si>
  <si>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</si>
  <si>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</si>
  <si>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</si>
  <si>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</si>
  <si>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</si>
  <si>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</si>
  <si>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</si>
  <si>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</si>
  <si>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</si>
  <si>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</si>
  <si>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</si>
  <si>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</si>
  <si>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</si>
  <si>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</si>
  <si>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</si>
  <si>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</si>
  <si>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</si>
  <si>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</si>
  <si>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</si>
  <si>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</si>
  <si>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</si>
  <si>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</si>
  <si>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</si>
  <si>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</si>
  <si>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</si>
  <si>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</si>
  <si>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</si>
  <si>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</si>
  <si>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</si>
  <si>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</si>
  <si>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</si>
  <si>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</si>
  <si>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</si>
  <si>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</si>
  <si>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</si>
  <si>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</si>
  <si>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</si>
  <si>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</si>
  <si>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</si>
  <si>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</si>
  <si>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</si>
  <si>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</si>
  <si>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</si>
  <si>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</si>
  <si>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</si>
  <si>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</si>
  <si>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</si>
  <si>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</si>
  <si>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</si>
  <si>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</si>
  <si>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</si>
  <si>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</si>
  <si>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</si>
  <si>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</si>
  <si>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</si>
  <si>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</si>
  <si>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</si>
  <si>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</si>
  <si>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</si>
  <si>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</si>
  <si>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</si>
  <si>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</si>
  <si>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</si>
  <si>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</si>
  <si>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</si>
  <si>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</si>
  <si>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</si>
  <si>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</si>
  <si>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</si>
  <si>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</si>
  <si>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</si>
  <si>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</si>
  <si>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</si>
  <si>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</si>
  <si>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</si>
  <si>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</si>
  <si>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</si>
  <si>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</si>
  <si>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</si>
  <si>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</si>
  <si>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</si>
  <si>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</si>
  <si>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</si>
  <si>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</si>
  <si>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</si>
  <si>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</si>
  <si>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</si>
  <si>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</si>
  <si>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</si>
  <si>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</si>
  <si>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</si>
  <si>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</si>
  <si>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</si>
  <si>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</si>
  <si>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</si>
  <si>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</si>
  <si>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</si>
  <si>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</si>
  <si>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</si>
  <si>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</si>
  <si>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</si>
  <si>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</si>
  <si>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</si>
  <si>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</si>
  <si>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</si>
  <si>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</si>
  <si>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</si>
  <si>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</si>
  <si>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</si>
  <si>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</si>
  <si>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</si>
  <si>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</si>
  <si>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</si>
  <si>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</si>
  <si>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</si>
  <si>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</si>
  <si>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</si>
  <si>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</si>
  <si>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</si>
  <si>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</si>
  <si>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</si>
  <si>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</si>
  <si>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</si>
  <si>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</si>
  <si>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</si>
  <si>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</si>
  <si>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</si>
  <si>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</si>
  <si>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</si>
  <si>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</si>
  <si>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</si>
  <si>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</si>
  <si>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</si>
  <si>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</si>
  <si>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</si>
  <si>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</si>
  <si>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</si>
  <si>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</si>
  <si>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</si>
  <si>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</si>
  <si>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</si>
  <si>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</si>
  <si>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</si>
  <si>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</si>
  <si>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</si>
  <si>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</si>
  <si>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</si>
  <si>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</si>
  <si>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</si>
  <si>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</si>
  <si>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</si>
  <si>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</si>
  <si>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</si>
  <si>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</si>
  <si>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</si>
  <si>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</si>
  <si>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</si>
  <si>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</si>
  <si>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</si>
  <si>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</si>
  <si>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</si>
  <si>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</si>
  <si>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</si>
  <si>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</si>
  <si>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</si>
  <si>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</si>
  <si>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</si>
  <si>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</si>
  <si>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</si>
  <si>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</si>
  <si>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</si>
  <si>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</si>
  <si>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</si>
  <si>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</si>
  <si>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</si>
  <si>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</si>
  <si>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</si>
  <si>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</si>
  <si>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</si>
  <si>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</si>
  <si>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</si>
  <si>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</si>
  <si>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</si>
  <si>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</si>
  <si>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</si>
  <si>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</si>
  <si>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</si>
  <si>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</si>
  <si>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</si>
  <si>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</si>
  <si>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</si>
  <si>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</si>
  <si>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</si>
  <si>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</si>
  <si>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</si>
  <si>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</si>
  <si>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</si>
  <si>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</si>
  <si>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</si>
  <si>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</si>
  <si>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</si>
  <si>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</si>
  <si>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</si>
  <si>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</si>
  <si>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</si>
  <si>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</si>
  <si>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</si>
  <si>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</si>
  <si>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</si>
  <si>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</si>
  <si>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</si>
  <si>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</si>
  <si>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</si>
  <si>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</si>
  <si>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</si>
  <si>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</si>
  <si>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</si>
  <si>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</si>
  <si>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</si>
  <si>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</si>
  <si>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</si>
  <si>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</si>
  <si>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</si>
  <si>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</si>
  <si>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</si>
  <si>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</si>
  <si>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</si>
  <si>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</si>
  <si>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</si>
  <si>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</si>
  <si>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</si>
  <si>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</si>
  <si>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</si>
  <si>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</si>
  <si>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</si>
  <si>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</si>
  <si>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</si>
  <si>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</si>
  <si>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</si>
  <si>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</si>
  <si>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</si>
  <si>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</si>
  <si>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</si>
  <si>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</si>
  <si>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</si>
  <si>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</si>
  <si>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</si>
  <si>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</si>
  <si>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</si>
  <si>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</si>
  <si>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</si>
  <si>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</si>
  <si>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</si>
  <si>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</si>
  <si>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</si>
  <si>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</si>
  <si>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</si>
  <si>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</si>
  <si>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</si>
  <si>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</si>
  <si>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</si>
  <si>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</si>
  <si>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</si>
  <si>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</si>
  <si>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</si>
  <si>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</si>
  <si>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</si>
  <si>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</si>
  <si>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</si>
  <si>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</si>
  <si>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</si>
  <si>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</si>
  <si>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</si>
  <si>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</si>
  <si>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</si>
  <si>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</si>
  <si>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</si>
  <si>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</si>
  <si>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</si>
  <si>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</si>
  <si>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</si>
  <si>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</si>
  <si>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</si>
  <si>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</si>
  <si>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</si>
  <si>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</si>
  <si>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</si>
  <si>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</si>
  <si>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</si>
  <si>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</si>
  <si>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</si>
  <si>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</si>
  <si>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</si>
  <si>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</si>
  <si>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</si>
  <si>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</si>
  <si>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</si>
  <si>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</si>
  <si>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</si>
  <si>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</si>
  <si>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</si>
  <si>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</si>
  <si>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</si>
  <si>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</si>
  <si>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</si>
  <si>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</si>
  <si>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</si>
  <si>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</si>
  <si>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</si>
  <si>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</si>
  <si>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</si>
  <si>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</si>
  <si>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</si>
  <si>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</si>
  <si>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</si>
  <si>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</si>
  <si>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</si>
  <si>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</si>
  <si>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</si>
  <si>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</si>
  <si>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</si>
  <si>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</si>
  <si>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</si>
  <si>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</si>
  <si>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</si>
  <si>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</si>
  <si>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</si>
  <si>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</si>
  <si>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</si>
  <si>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</si>
  <si>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</si>
  <si>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</si>
  <si>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</si>
  <si>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</si>
  <si>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</si>
  <si>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</si>
  <si>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</si>
  <si>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</si>
  <si>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</si>
  <si>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</si>
  <si>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</si>
  <si>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</si>
  <si>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</si>
  <si>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</si>
  <si>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</si>
  <si>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</si>
  <si>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</si>
  <si>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</si>
  <si>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</si>
  <si>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</si>
  <si>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</si>
  <si>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</si>
  <si>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</si>
  <si>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</si>
  <si>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</si>
  <si>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</si>
  <si>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</si>
  <si>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</si>
  <si>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</si>
  <si>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</si>
  <si>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</si>
  <si>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</si>
  <si>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</si>
  <si>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</si>
  <si>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</si>
  <si>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</si>
  <si>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</si>
  <si>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</si>
  <si>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</si>
  <si>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</si>
  <si>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</si>
  <si>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</si>
  <si>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</si>
  <si>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</si>
  <si>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</si>
  <si>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</si>
  <si>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</si>
  <si>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</si>
  <si>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</si>
  <si>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</si>
  <si>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</si>
  <si>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</si>
  <si>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</si>
  <si>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</si>
  <si>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</si>
  <si>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</si>
  <si>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</si>
  <si>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</si>
  <si>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</si>
  <si>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</si>
  <si>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</si>
  <si>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</si>
  <si>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</si>
  <si>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</si>
  <si>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</si>
  <si>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</si>
  <si>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</si>
  <si>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</si>
  <si>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</si>
  <si>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</si>
  <si>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</si>
  <si>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</si>
  <si>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</si>
  <si>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</si>
  <si>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</si>
  <si>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</si>
  <si>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</si>
  <si>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</si>
  <si>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</si>
  <si>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</si>
  <si>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</si>
  <si>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</si>
  <si>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</si>
  <si>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</si>
  <si>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</si>
  <si>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</si>
  <si>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</si>
  <si>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</si>
  <si>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</si>
  <si>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</si>
  <si>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</si>
  <si>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</si>
  <si>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</si>
  <si>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</si>
  <si>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</si>
  <si>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</si>
  <si>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</si>
  <si>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</si>
  <si>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</si>
  <si>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</si>
  <si>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</si>
  <si>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</si>
  <si>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</si>
  <si>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</si>
  <si>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</si>
  <si>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</si>
  <si>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</si>
  <si>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</si>
  <si>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</si>
  <si>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</si>
  <si>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</si>
  <si>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</si>
  <si>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</si>
  <si>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</si>
  <si>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</si>
  <si>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</si>
  <si>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</si>
  <si>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</si>
  <si>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</si>
  <si>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</si>
  <si>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</si>
  <si>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</si>
  <si>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</si>
  <si>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</si>
  <si>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</si>
  <si>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</si>
  <si>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</si>
  <si>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</si>
  <si>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</si>
  <si>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</si>
  <si>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</si>
  <si>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</si>
  <si>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</si>
  <si>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</si>
  <si>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</si>
  <si>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</si>
  <si>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</si>
  <si>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</si>
  <si>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</si>
  <si>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</si>
  <si>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</si>
  <si>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</si>
  <si>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</si>
  <si>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</si>
  <si>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</si>
  <si>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</si>
  <si>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</si>
  <si>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</si>
  <si>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</si>
  <si>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</si>
  <si>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</si>
  <si>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</si>
  <si>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</si>
  <si>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</si>
  <si>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</si>
  <si>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</si>
  <si>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</si>
  <si>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</si>
  <si>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</si>
  <si>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</si>
  <si>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</si>
  <si>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</si>
  <si>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</si>
  <si>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</si>
  <si>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</si>
  <si>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</si>
  <si>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</si>
  <si>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</si>
  <si>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</si>
  <si>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</si>
  <si>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</si>
  <si>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</si>
  <si>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</si>
  <si>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</si>
  <si>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</si>
  <si>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</si>
  <si>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</si>
  <si>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</si>
  <si>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</si>
  <si>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</si>
  <si>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</si>
  <si>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</si>
  <si>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</si>
  <si>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</si>
  <si>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</si>
  <si>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</si>
  <si>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</si>
  <si>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</si>
  <si>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</si>
  <si>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</si>
  <si>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</si>
  <si>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</si>
  <si>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</si>
  <si>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</si>
  <si>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</si>
  <si>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</si>
  <si>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</si>
  <si>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</si>
  <si>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</si>
  <si>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</si>
  <si>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</si>
  <si>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</si>
  <si>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</si>
  <si>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</si>
  <si>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</si>
  <si>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</si>
  <si>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</si>
  <si>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</si>
  <si>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</si>
  <si>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</si>
  <si>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</si>
  <si>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</si>
  <si>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</si>
  <si>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</si>
  <si>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</si>
  <si>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</si>
  <si>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</si>
  <si>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</si>
  <si>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</si>
  <si>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</si>
  <si>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</si>
  <si>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</si>
  <si>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</si>
  <si>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</si>
  <si>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</si>
  <si>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</si>
  <si>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</si>
  <si>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</si>
  <si>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</si>
  <si>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</si>
  <si>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</si>
  <si>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</si>
  <si>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</si>
  <si>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</si>
  <si>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</si>
  <si>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</si>
  <si>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</si>
  <si>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</si>
  <si>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</si>
  <si>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</si>
  <si>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</si>
  <si>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</si>
  <si>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</si>
  <si>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</si>
  <si>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</si>
  <si>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</si>
  <si>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</si>
  <si>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</si>
  <si>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</si>
  <si>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</si>
  <si>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</si>
  <si>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</si>
  <si>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</si>
  <si>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</si>
  <si>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</si>
  <si>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</si>
  <si>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</si>
  <si>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</si>
  <si>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</si>
  <si>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</si>
  <si>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</si>
  <si>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</si>
  <si>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</si>
  <si>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</si>
  <si>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</si>
  <si>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</si>
  <si>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</si>
  <si>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</si>
  <si>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</si>
  <si>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</si>
  <si>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</si>
  <si>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</si>
  <si>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</si>
  <si>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</si>
  <si>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</si>
  <si>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</si>
  <si>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</si>
  <si>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</si>
  <si>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</si>
  <si>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</si>
  <si>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</si>
  <si>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</si>
  <si>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</si>
  <si>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</si>
  <si>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</si>
  <si>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</si>
  <si>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</si>
  <si>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</si>
  <si>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</si>
  <si>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</si>
  <si>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</si>
  <si>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</si>
  <si>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</si>
  <si>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</si>
  <si>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</si>
  <si>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</si>
  <si>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</si>
  <si>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</si>
  <si>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</si>
  <si>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</si>
  <si>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</si>
  <si>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</si>
  <si>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</si>
  <si>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</si>
  <si>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</si>
  <si>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</si>
  <si>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</si>
  <si>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</si>
  <si>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</si>
  <si>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</si>
  <si>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</si>
  <si>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</si>
  <si>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</si>
  <si>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</si>
  <si>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</si>
  <si>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</si>
  <si>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</si>
  <si>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</si>
  <si>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</si>
  <si>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</si>
  <si>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</si>
  <si>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</si>
  <si>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</si>
  <si>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</si>
  <si>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</si>
  <si>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</si>
  <si>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</si>
  <si>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</si>
  <si>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</si>
  <si>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</si>
  <si>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</si>
  <si>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</si>
  <si>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</si>
  <si>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</si>
  <si>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</si>
  <si>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</si>
  <si>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</si>
  <si>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</si>
  <si>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</si>
  <si>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</si>
  <si>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</si>
  <si>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</si>
  <si>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</si>
  <si>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</si>
  <si>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</si>
  <si>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</si>
  <si>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</si>
  <si>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</si>
  <si>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</si>
  <si>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</si>
  <si>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</si>
  <si>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</si>
  <si>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</si>
  <si>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</si>
  <si>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</si>
  <si>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</si>
  <si>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</si>
  <si>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</si>
  <si>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</si>
  <si>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</si>
  <si>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</si>
  <si>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</si>
  <si>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</si>
  <si>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</si>
  <si>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</si>
  <si>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</si>
  <si>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</si>
  <si>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</si>
  <si>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</si>
  <si>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</si>
  <si>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</si>
  <si>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</si>
  <si>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</si>
  <si>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</si>
  <si>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</si>
  <si>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</si>
  <si>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</si>
  <si>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</si>
  <si>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</si>
  <si>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</si>
  <si>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</si>
  <si>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</si>
  <si>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</si>
  <si>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</si>
  <si>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</si>
  <si>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</si>
  <si>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</si>
  <si>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</si>
  <si>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</si>
  <si>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</si>
  <si>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</si>
  <si>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</si>
  <si>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</si>
  <si>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</si>
  <si>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</si>
  <si>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</si>
  <si>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</si>
  <si>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</si>
  <si>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</si>
  <si>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</si>
  <si>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</si>
  <si>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</si>
  <si>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</si>
  <si>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</si>
  <si>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</si>
  <si>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</si>
  <si>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</si>
  <si>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</si>
  <si>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</si>
  <si>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</si>
  <si>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</si>
  <si>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</si>
  <si>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</si>
  <si>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</si>
  <si>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</si>
  <si>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</si>
  <si>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</si>
  <si>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</si>
  <si>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</si>
  <si>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</si>
  <si>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</si>
  <si>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</si>
  <si>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</si>
  <si>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</si>
  <si>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</si>
  <si>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</si>
  <si>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</si>
  <si>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</si>
  <si>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</si>
  <si>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</si>
  <si>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</si>
  <si>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</si>
  <si>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</si>
  <si>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</si>
  <si>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</si>
  <si>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</si>
  <si>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</si>
  <si>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</si>
  <si>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</si>
  <si>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</si>
  <si>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</si>
  <si>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</si>
  <si>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</si>
  <si>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</si>
  <si>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</si>
  <si>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</si>
  <si>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</si>
  <si>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</si>
  <si>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</si>
  <si>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</si>
  <si>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</si>
  <si>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</si>
  <si>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</si>
  <si>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</si>
  <si>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</si>
  <si>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</si>
  <si>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</si>
  <si>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</si>
  <si>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</si>
  <si>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</si>
  <si>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</si>
  <si>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</si>
  <si>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</si>
  <si>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</si>
  <si>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</si>
  <si>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</si>
  <si>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</si>
  <si>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</si>
  <si>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</si>
  <si>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</si>
  <si>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</si>
  <si>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</si>
  <si>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</si>
  <si>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</si>
  <si>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</si>
  <si>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</si>
  <si>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</si>
  <si>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</si>
  <si>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</si>
  <si>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</si>
  <si>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</si>
  <si>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</si>
  <si>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</si>
  <si>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</si>
  <si>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</si>
  <si>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</si>
  <si>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</si>
  <si>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</si>
  <si>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</si>
  <si>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</si>
  <si>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</si>
  <si>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</si>
  <si>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</si>
  <si>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</si>
  <si>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</si>
  <si>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</si>
  <si>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</si>
  <si>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</si>
  <si>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</si>
  <si>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</si>
  <si>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</si>
  <si>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</si>
  <si>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</si>
  <si>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</si>
  <si>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</si>
  <si>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</si>
  <si>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</si>
  <si>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</si>
  <si>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</si>
  <si>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</si>
  <si>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</si>
  <si>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</si>
  <si>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</si>
  <si>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</si>
  <si>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</si>
  <si>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</si>
  <si>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</si>
  <si>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</si>
  <si>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</si>
  <si>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</si>
  <si>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</si>
  <si>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</si>
  <si>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</si>
  <si>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</si>
  <si>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</si>
  <si>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</si>
  <si>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</si>
  <si>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</si>
  <si>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</si>
  <si>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</si>
  <si>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</si>
  <si>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</si>
  <si>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</si>
  <si>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</si>
  <si>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</si>
  <si>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</si>
  <si>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</si>
  <si>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</si>
  <si>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</si>
  <si>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</si>
  <si>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</si>
  <si>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</si>
  <si>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</si>
  <si>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</si>
  <si>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</si>
  <si>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</si>
  <si>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</si>
  <si>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</si>
  <si>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</si>
  <si>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</si>
  <si>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</si>
  <si>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</si>
  <si>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</si>
  <si>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</si>
  <si>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</si>
  <si>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</si>
  <si>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</si>
  <si>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</si>
  <si>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</si>
  <si>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</si>
  <si>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</si>
  <si>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</si>
  <si>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</si>
  <si>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</si>
  <si>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</si>
  <si>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</si>
  <si>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</si>
  <si>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</si>
  <si>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</si>
  <si>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</si>
  <si>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</si>
  <si>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</si>
  <si>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</si>
  <si>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</si>
  <si>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</si>
  <si>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</si>
  <si>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</si>
  <si>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</si>
  <si>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</si>
  <si>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</si>
  <si>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</si>
  <si>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</si>
  <si>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</si>
  <si>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</si>
  <si>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</si>
  <si>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</si>
  <si>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</si>
  <si>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</si>
  <si>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</si>
  <si>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</si>
  <si>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</si>
  <si>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</si>
  <si>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</si>
  <si>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</si>
  <si>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</si>
  <si>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</si>
  <si>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</si>
  <si>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</si>
  <si>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</si>
  <si>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</si>
  <si>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</si>
  <si>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</si>
  <si>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</si>
  <si>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</si>
  <si>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</si>
  <si>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</si>
  <si>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</si>
  <si>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</si>
  <si>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</si>
  <si>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</si>
  <si>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</si>
  <si>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</si>
  <si>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</si>
  <si>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</si>
  <si>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</si>
  <si>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</si>
  <si>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</si>
  <si>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</si>
  <si>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</si>
  <si>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</si>
  <si>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</si>
  <si>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</si>
  <si>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</si>
  <si>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</si>
  <si>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</si>
  <si>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</si>
  <si>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</si>
  <si>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</si>
  <si>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</si>
  <si>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</si>
  <si>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</si>
  <si>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</si>
  <si>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</si>
  <si>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</si>
  <si>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</si>
  <si>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</si>
  <si>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</si>
  <si>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</si>
  <si>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</si>
  <si>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</si>
  <si>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</si>
  <si>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</si>
  <si>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</si>
  <si>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</si>
  <si>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</si>
  <si>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</si>
  <si>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</si>
  <si>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</si>
  <si>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</si>
  <si>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</si>
  <si>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</si>
  <si>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</si>
  <si>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</si>
  <si>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</si>
  <si>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</si>
  <si>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</si>
  <si>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</si>
  <si>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</si>
  <si>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</si>
  <si>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</si>
  <si>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</si>
  <si>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</si>
  <si>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</si>
  <si>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</si>
  <si>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</si>
  <si>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</si>
  <si>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</si>
  <si>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</si>
  <si>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</si>
  <si>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</si>
  <si>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</si>
  <si>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</si>
  <si>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</si>
  <si>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</si>
  <si>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</si>
  <si>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</si>
  <si>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</si>
  <si>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</si>
  <si>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</si>
  <si>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</si>
  <si>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</si>
  <si>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</si>
  <si>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</si>
  <si>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</si>
  <si>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</si>
  <si>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</si>
  <si>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</si>
  <si>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</si>
  <si>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</si>
  <si>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</si>
  <si>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</si>
  <si>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</si>
  <si>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</si>
  <si>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</si>
  <si>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</si>
  <si>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</si>
  <si>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</si>
  <si>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</si>
  <si>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</si>
  <si>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</si>
  <si>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</si>
  <si>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</si>
  <si>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</si>
  <si>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</si>
  <si>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</si>
  <si>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</si>
  <si>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</si>
  <si>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</si>
  <si>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</si>
  <si>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</si>
  <si>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</si>
  <si>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</si>
  <si>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</si>
  <si>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</si>
  <si>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</si>
  <si>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</si>
  <si>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</si>
  <si>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</si>
  <si>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</si>
  <si>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</si>
  <si>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</si>
  <si>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</si>
  <si>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</si>
  <si>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</si>
  <si>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</si>
  <si>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</si>
  <si>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</si>
  <si>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</si>
  <si>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</si>
  <si>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</si>
  <si>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</si>
  <si>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</si>
  <si>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</si>
  <si>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</si>
  <si>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</si>
  <si>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</si>
  <si>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</si>
  <si>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</si>
  <si>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</si>
  <si>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</si>
  <si>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</si>
  <si>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</si>
  <si>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</si>
  <si>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</si>
  <si>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</si>
  <si>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</si>
  <si>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</si>
  <si>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</si>
  <si>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</si>
  <si>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</si>
  <si>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</si>
  <si>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</si>
  <si>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</si>
  <si>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</si>
  <si>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</si>
  <si>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</si>
  <si>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</si>
  <si>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</si>
  <si>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</si>
  <si>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</si>
  <si>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</si>
  <si>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</si>
  <si>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</si>
  <si>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</si>
  <si>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</si>
  <si>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</si>
  <si>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</si>
  <si>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</si>
  <si>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</si>
  <si>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</si>
  <si>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</si>
  <si>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</si>
  <si>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</si>
  <si>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</si>
  <si>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</si>
  <si>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</si>
  <si>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</si>
  <si>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</si>
  <si>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</si>
  <si>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</si>
  <si>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</si>
  <si>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</si>
  <si>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</si>
  <si>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</si>
  <si>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</si>
  <si>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</si>
  <si>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</si>
  <si>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</si>
  <si>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</si>
  <si>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</si>
  <si>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</si>
  <si>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</si>
  <si>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</si>
  <si>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</si>
  <si>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</si>
  <si>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</si>
  <si>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</si>
  <si>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</si>
  <si>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</si>
  <si>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</si>
  <si>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</si>
  <si>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</si>
  <si>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</si>
  <si>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</si>
  <si>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</si>
  <si>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</si>
  <si>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</si>
  <si>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</si>
  <si>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</si>
  <si>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</si>
  <si>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</si>
  <si>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</si>
  <si>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</si>
  <si>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</si>
  <si>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</si>
  <si>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</si>
  <si>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</si>
  <si>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</si>
  <si>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</si>
  <si>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</si>
  <si>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</si>
  <si>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</si>
  <si>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</si>
  <si>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</si>
  <si>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</si>
  <si>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</si>
  <si>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</si>
  <si>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</si>
  <si>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</si>
  <si>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</si>
  <si>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</si>
  <si>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</si>
  <si>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</si>
  <si>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</si>
  <si>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</si>
  <si>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</si>
  <si>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</si>
  <si>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</si>
  <si>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</si>
  <si>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</si>
  <si>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</si>
  <si>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</si>
  <si>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</si>
  <si>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</si>
  <si>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</si>
  <si>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</si>
  <si>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</si>
  <si>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</si>
  <si>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</si>
  <si>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</si>
  <si>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</si>
  <si>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</si>
  <si>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</si>
  <si>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</si>
  <si>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</si>
  <si>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</si>
  <si>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</si>
  <si>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</si>
  <si>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</si>
  <si>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</si>
  <si>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</si>
  <si>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</si>
  <si>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</si>
  <si>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</si>
  <si>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</si>
  <si>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</si>
  <si>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</si>
  <si>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</si>
  <si>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</si>
  <si>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</si>
  <si>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</si>
  <si>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</si>
  <si>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</si>
  <si>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</si>
  <si>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</si>
  <si>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</si>
  <si>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</si>
  <si>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</si>
  <si>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</si>
  <si>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</si>
  <si>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</si>
  <si>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</si>
  <si>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</si>
  <si>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</si>
  <si>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</si>
  <si>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</si>
  <si>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</si>
  <si>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</si>
  <si>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</si>
  <si>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</si>
  <si>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</si>
  <si>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</si>
  <si>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</si>
  <si>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</si>
  <si>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</si>
  <si>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</si>
  <si>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</si>
  <si>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</si>
  <si>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</si>
  <si>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</si>
  <si>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</si>
  <si>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</si>
  <si>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</si>
  <si>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</si>
  <si>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</si>
  <si>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</si>
  <si>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</si>
  <si>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</si>
  <si>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</si>
  <si>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</si>
  <si>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</si>
  <si>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</si>
  <si>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</si>
  <si>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</si>
  <si>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</si>
  <si>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</si>
  <si>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</si>
  <si>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</si>
  <si>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</si>
  <si>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</si>
  <si>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</si>
  <si>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</si>
  <si>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</si>
  <si>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</si>
  <si>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</si>
  <si>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</si>
  <si>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</si>
  <si>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</si>
  <si>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</si>
  <si>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</si>
  <si>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</si>
  <si>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</si>
  <si>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</si>
  <si>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</si>
  <si>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</si>
  <si>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</si>
  <si>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</si>
  <si>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</si>
  <si>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</si>
  <si>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</si>
  <si>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</si>
  <si>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</si>
  <si>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</si>
  <si>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</si>
  <si>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</si>
  <si>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</si>
  <si>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</si>
  <si>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</si>
  <si>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</si>
  <si>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</si>
  <si>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</si>
  <si>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</si>
  <si>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</si>
  <si>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</si>
  <si>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</si>
  <si>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</si>
  <si>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</si>
  <si>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</si>
  <si>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</si>
  <si>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</si>
  <si>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</si>
  <si>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</si>
  <si>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</si>
  <si>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</si>
  <si>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</si>
  <si>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</si>
  <si>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</si>
  <si>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</si>
  <si>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</si>
  <si>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</si>
  <si>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</si>
  <si>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</si>
  <si>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</si>
  <si>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</si>
  <si>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</si>
  <si>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</si>
  <si>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</si>
  <si>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</si>
  <si>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</si>
  <si>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</si>
  <si>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</si>
  <si>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</si>
  <si>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</si>
  <si>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</si>
  <si>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</si>
  <si>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</si>
  <si>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</si>
  <si>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</si>
  <si>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</si>
  <si>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</si>
  <si>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</si>
  <si>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</si>
  <si>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</si>
  <si>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</si>
  <si>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</si>
  <si>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</si>
  <si>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</si>
  <si>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</si>
  <si>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</si>
  <si>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</si>
  <si>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</si>
  <si>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</si>
  <si>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</si>
  <si>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</si>
  <si>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</si>
  <si>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</si>
  <si>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</si>
  <si>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</si>
  <si>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</si>
  <si>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</si>
  <si>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</si>
  <si>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</si>
  <si>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</si>
  <si>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</si>
  <si>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</si>
  <si>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</si>
  <si>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</si>
  <si>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</si>
  <si>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</si>
  <si>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</si>
  <si>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</si>
  <si>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</si>
  <si>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</si>
  <si>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</si>
  <si>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</si>
  <si>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</si>
  <si>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</si>
  <si>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</si>
  <si>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</si>
  <si>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</si>
  <si>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</si>
  <si>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</si>
  <si>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</si>
  <si>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</si>
  <si>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</si>
  <si>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</si>
  <si>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</si>
  <si>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</si>
  <si>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</si>
  <si>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</si>
  <si>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</si>
  <si>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</si>
  <si>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</si>
  <si>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</si>
  <si>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</si>
  <si>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</si>
  <si>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</si>
  <si>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</si>
  <si>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</si>
  <si>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</si>
  <si>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</si>
  <si>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</si>
  <si>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</si>
  <si>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</si>
  <si>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</si>
  <si>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</si>
  <si>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</si>
  <si>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</si>
  <si>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</si>
  <si>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</si>
  <si>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</si>
  <si>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</si>
  <si>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</si>
  <si>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</si>
  <si>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</si>
  <si>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</si>
  <si>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</si>
  <si>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</si>
  <si>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</si>
  <si>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</si>
  <si>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</si>
  <si>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</si>
  <si>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</si>
  <si>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</si>
  <si>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</si>
  <si>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</si>
  <si>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</si>
  <si>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</si>
  <si>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</si>
  <si>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</si>
  <si>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</si>
  <si>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</si>
  <si>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</si>
  <si>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</si>
  <si>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</si>
  <si>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</si>
  <si>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</si>
  <si>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</si>
  <si>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</si>
  <si>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</si>
  <si>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</si>
  <si>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</si>
  <si>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</si>
  <si>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</si>
  <si>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</si>
  <si>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</si>
  <si>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</si>
  <si>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</si>
  <si>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</si>
  <si>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</si>
  <si>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</si>
  <si>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</si>
  <si>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</si>
  <si>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</si>
  <si>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</si>
  <si>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</si>
  <si>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</si>
  <si>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</si>
  <si>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</si>
  <si>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</si>
  <si>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</si>
  <si>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</si>
  <si>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</si>
  <si>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</si>
  <si>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</si>
  <si>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</si>
  <si>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</si>
  <si>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</si>
  <si>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</si>
  <si>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</si>
  <si>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</si>
  <si>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</si>
  <si>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</si>
  <si>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</si>
  <si>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</si>
  <si>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</si>
  <si>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</si>
  <si>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</si>
  <si>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</si>
  <si>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</si>
  <si>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</si>
  <si>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</si>
  <si>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</si>
  <si>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</si>
  <si>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</si>
  <si>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</si>
  <si>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</si>
  <si>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</si>
  <si>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</si>
  <si>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</si>
  <si>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</si>
  <si>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</si>
  <si>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</si>
  <si>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</si>
  <si>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</si>
  <si>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</si>
  <si>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</si>
  <si>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</si>
  <si>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</si>
  <si>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</si>
  <si>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</si>
  <si>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</si>
  <si>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</si>
  <si>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</si>
  <si>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</si>
  <si>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</si>
  <si>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</si>
  <si>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</si>
  <si>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</si>
  <si>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</si>
  <si>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</si>
  <si>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</si>
  <si>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</si>
  <si>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</si>
  <si>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</si>
  <si>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</si>
  <si>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</si>
  <si>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</si>
  <si>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</si>
  <si>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</si>
  <si>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</si>
  <si>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</si>
  <si>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</si>
  <si>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</si>
  <si>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</si>
  <si>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</si>
  <si>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</si>
  <si>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</si>
  <si>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</si>
  <si>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</si>
  <si>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</si>
  <si>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</si>
  <si>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</si>
  <si>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</si>
  <si>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</si>
  <si>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</si>
  <si>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</si>
  <si>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</si>
  <si>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</si>
  <si>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</si>
  <si>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</si>
  <si>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</si>
  <si>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</si>
  <si>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</si>
  <si>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</si>
  <si>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</si>
  <si>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</si>
  <si>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</si>
  <si>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</si>
  <si>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</si>
  <si>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</si>
  <si>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</si>
  <si>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</si>
  <si>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</si>
  <si>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</si>
  <si>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</si>
  <si>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</si>
  <si>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</si>
  <si>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</si>
  <si>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</si>
  <si>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</si>
  <si>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</si>
  <si>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</si>
  <si>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</si>
  <si>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</si>
  <si>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</si>
  <si>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</si>
  <si>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</si>
  <si>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</si>
  <si>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</si>
  <si>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</si>
  <si>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</si>
  <si>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</si>
  <si>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</si>
  <si>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</si>
  <si>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</si>
  <si>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</si>
  <si>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</si>
  <si>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</si>
  <si>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</si>
  <si>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</si>
  <si>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</si>
  <si>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</si>
  <si>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</si>
  <si>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</si>
  <si>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</si>
  <si>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</si>
  <si>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</si>
  <si>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</si>
  <si>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</si>
  <si>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</si>
  <si>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</si>
  <si>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</si>
  <si>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</si>
  <si>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</si>
  <si>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</si>
  <si>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</si>
  <si>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</si>
  <si>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</si>
  <si>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</si>
  <si>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</si>
  <si>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</si>
  <si>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</si>
  <si>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</si>
  <si>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</si>
  <si>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</si>
  <si>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</si>
  <si>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</si>
  <si>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</si>
  <si>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</si>
  <si>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</si>
  <si>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</si>
  <si>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</si>
  <si>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</si>
  <si>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</si>
  <si>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</si>
  <si>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</si>
  <si>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</si>
  <si>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</si>
  <si>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</si>
  <si>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</si>
  <si>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</si>
  <si>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</si>
  <si>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</si>
  <si>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</si>
  <si>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</si>
  <si>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</si>
  <si>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</si>
  <si>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</si>
  <si>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</si>
  <si>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</si>
  <si>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</si>
  <si>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</si>
  <si>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</si>
  <si>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</si>
  <si>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</si>
  <si>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</si>
  <si>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</si>
  <si>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</si>
  <si>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</si>
  <si>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</si>
  <si>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</si>
  <si>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</si>
  <si>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</si>
  <si>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</si>
  <si>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</si>
  <si>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</si>
  <si>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</si>
  <si>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</si>
  <si>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</si>
  <si>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</si>
  <si>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</si>
  <si>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</si>
  <si>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</si>
  <si>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</si>
  <si>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</si>
  <si>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</si>
  <si>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</si>
  <si>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</si>
  <si>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</si>
  <si>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</si>
  <si>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</si>
  <si>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</si>
  <si>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</si>
  <si>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</si>
  <si>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</si>
  <si>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</si>
  <si>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</si>
  <si>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</si>
  <si>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</si>
  <si>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</si>
  <si>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</si>
  <si>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</si>
  <si>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</si>
  <si>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</si>
  <si>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</si>
  <si>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</si>
  <si>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</si>
  <si>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</si>
  <si>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</si>
  <si>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</si>
  <si>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</si>
  <si>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</si>
  <si>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</si>
  <si>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</si>
  <si>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</si>
  <si>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</si>
  <si>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</si>
  <si>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</si>
  <si>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</si>
  <si>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</si>
  <si>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</si>
  <si>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</si>
  <si>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</si>
  <si>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</si>
  <si>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</si>
  <si>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</si>
  <si>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</si>
  <si>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</si>
  <si>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</si>
  <si>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</si>
  <si>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</si>
  <si>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</si>
  <si>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</si>
  <si>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</si>
  <si>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</si>
  <si>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</si>
  <si>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</si>
  <si>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</si>
  <si>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</si>
  <si>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</si>
  <si>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</si>
  <si>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</si>
  <si>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</si>
  <si>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</si>
  <si>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</si>
  <si>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</si>
  <si>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</si>
  <si>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</si>
  <si>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</si>
  <si>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</si>
  <si>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</si>
  <si>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</si>
  <si>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</si>
  <si>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</si>
  <si>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</si>
  <si>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</si>
  <si>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</si>
  <si>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</si>
  <si>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</si>
  <si>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</si>
  <si>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</si>
  <si>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</si>
  <si>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</si>
  <si>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</si>
  <si>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</si>
  <si>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</si>
  <si>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</si>
  <si>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</si>
  <si>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</si>
  <si>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</si>
  <si>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</si>
  <si>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</si>
  <si>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</si>
  <si>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</si>
  <si>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</si>
  <si>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</si>
  <si>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</si>
  <si>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</si>
  <si>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</si>
  <si>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</si>
  <si>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</si>
  <si>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</si>
  <si>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</si>
  <si>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</si>
  <si>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</si>
  <si>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</si>
  <si>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</si>
  <si>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</si>
  <si>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</si>
  <si>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</si>
  <si>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</si>
  <si>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</si>
  <si>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</si>
  <si>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</si>
  <si>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</si>
  <si>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</si>
  <si>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</si>
  <si>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</si>
  <si>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</si>
  <si>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</si>
  <si>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</si>
  <si>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</si>
  <si>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</si>
  <si>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</si>
  <si>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</si>
  <si>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</si>
  <si>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</si>
  <si>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</si>
  <si>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</si>
  <si>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</si>
  <si>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</si>
  <si>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</si>
  <si>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</si>
  <si>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</si>
  <si>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</si>
  <si>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</si>
  <si>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</si>
  <si>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</si>
  <si>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</si>
  <si>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</si>
  <si>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</si>
  <si>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</si>
  <si>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</si>
  <si>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</si>
  <si>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</si>
  <si>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</si>
  <si>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</si>
  <si>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</si>
  <si>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</si>
  <si>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</si>
  <si>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</si>
  <si>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</si>
  <si>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</si>
  <si>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</si>
  <si>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</si>
  <si>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</si>
  <si>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</si>
  <si>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</si>
  <si>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</si>
  <si>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</si>
  <si>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</si>
  <si>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</si>
  <si>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</si>
  <si>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</si>
  <si>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</si>
  <si>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</si>
  <si>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</si>
  <si>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</si>
  <si>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</si>
  <si>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</si>
  <si>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</si>
  <si>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</si>
  <si>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</si>
  <si>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</si>
  <si>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</si>
  <si>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</si>
  <si>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</si>
  <si>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</si>
  <si>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</si>
  <si>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</si>
  <si>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</si>
  <si>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</si>
  <si>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</si>
  <si>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</si>
  <si>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</si>
  <si>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</si>
  <si>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</si>
  <si>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</si>
  <si>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</si>
  <si>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</si>
  <si>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</si>
  <si>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</si>
  <si>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</si>
  <si>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</si>
  <si>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</si>
  <si>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</si>
  <si>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</si>
  <si>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</si>
  <si>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</si>
  <si>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</si>
  <si>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</si>
  <si>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</si>
  <si>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</si>
  <si>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</si>
  <si>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</si>
  <si>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</si>
  <si>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</si>
  <si>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</si>
  <si>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</si>
  <si>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</si>
  <si>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</si>
  <si>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</si>
  <si>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</si>
  <si>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</si>
  <si>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</si>
  <si>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</si>
  <si>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</si>
  <si>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</si>
  <si>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</si>
  <si>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</si>
  <si>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</si>
  <si>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</si>
  <si>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</si>
  <si>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</si>
  <si>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</si>
  <si>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</si>
  <si>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</si>
  <si>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</si>
  <si>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</si>
  <si>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</si>
  <si>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</si>
  <si>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</si>
  <si>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</si>
  <si>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</si>
  <si>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</si>
  <si>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</si>
  <si>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</si>
  <si>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</si>
  <si>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</si>
  <si>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</si>
  <si>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</si>
  <si>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</si>
  <si>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</si>
  <si>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</si>
  <si>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</si>
  <si>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</si>
  <si>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</si>
  <si>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</si>
  <si>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</si>
  <si>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</si>
  <si>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</si>
  <si>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</si>
  <si>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</si>
  <si>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</si>
  <si>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</si>
  <si>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</si>
  <si>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</si>
  <si>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</si>
  <si>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</si>
  <si>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</si>
  <si>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</si>
  <si>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</si>
  <si>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</si>
  <si>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</si>
  <si>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</si>
  <si>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</si>
  <si>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</si>
  <si>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</si>
  <si>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</si>
  <si>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</si>
  <si>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</si>
  <si>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</si>
  <si>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</si>
  <si>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</si>
  <si>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</si>
  <si>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</si>
  <si>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</si>
  <si>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</si>
  <si>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</si>
  <si>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</si>
  <si>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</si>
  <si>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</si>
  <si>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</si>
  <si>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</si>
  <si>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</si>
  <si>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</si>
  <si>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</si>
  <si>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</si>
  <si>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</si>
  <si>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</si>
  <si>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</si>
  <si>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</si>
  <si>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</si>
  <si>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</si>
  <si>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</si>
  <si>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</si>
  <si>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</si>
  <si>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</si>
  <si>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</si>
  <si>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</si>
  <si>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</si>
  <si>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</si>
  <si>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</si>
  <si>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</si>
  <si>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</si>
  <si>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</si>
  <si>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</si>
  <si>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</si>
  <si>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</si>
  <si>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</si>
  <si>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</si>
  <si>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</si>
  <si>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</si>
  <si>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</si>
  <si>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</si>
  <si>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</si>
  <si>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</si>
  <si>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</si>
  <si>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</si>
  <si>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</si>
  <si>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</si>
  <si>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</si>
  <si>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</si>
  <si>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</si>
  <si>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</si>
  <si>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</si>
  <si>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</si>
  <si>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</si>
  <si>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</si>
  <si>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</si>
  <si>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</si>
  <si>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</si>
  <si>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</si>
  <si>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</si>
  <si>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</si>
  <si>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</si>
  <si>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</si>
  <si>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</si>
  <si>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</si>
  <si>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</si>
  <si>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</si>
  <si>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</si>
  <si>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</si>
  <si>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</si>
  <si>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</si>
  <si>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</si>
  <si>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</si>
  <si>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</si>
  <si>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</si>
  <si>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</si>
  <si>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</si>
  <si>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</si>
  <si>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</si>
  <si>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</si>
  <si>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</si>
  <si>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</si>
  <si>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</si>
  <si>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</si>
  <si>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</si>
  <si>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</si>
  <si>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</si>
  <si>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</si>
  <si>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</si>
  <si>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</si>
  <si>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</si>
  <si>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</si>
  <si>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</si>
  <si>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</si>
  <si>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</si>
  <si>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</si>
  <si>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</si>
  <si>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</si>
  <si>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</si>
  <si>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</si>
  <si>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</si>
  <si>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</si>
  <si>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</si>
  <si>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</si>
  <si>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</si>
  <si>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</si>
  <si>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</si>
  <si>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</si>
  <si>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</si>
  <si>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</si>
  <si>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</si>
  <si>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</si>
  <si>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</si>
  <si>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</si>
  <si>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</si>
  <si>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</si>
  <si>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</si>
  <si>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</si>
  <si>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</si>
  <si>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</si>
  <si>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</si>
  <si>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</si>
  <si>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</si>
  <si>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</si>
  <si>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</si>
  <si>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</si>
  <si>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</si>
  <si>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</si>
  <si>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</si>
  <si>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</si>
  <si>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</si>
  <si>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</si>
  <si>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</si>
  <si>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</si>
  <si>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</si>
  <si>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</si>
  <si>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</si>
  <si>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</si>
  <si>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</si>
  <si>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</si>
  <si>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</si>
  <si>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</si>
  <si>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</si>
  <si>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</si>
  <si>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</si>
  <si>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</si>
  <si>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</si>
  <si>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</si>
  <si>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</si>
  <si>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</si>
  <si>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</si>
  <si>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</si>
  <si>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</si>
  <si>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</si>
  <si>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</si>
  <si>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</si>
  <si>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</si>
  <si>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</si>
  <si>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</si>
  <si>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</si>
  <si>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</si>
  <si>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</si>
  <si>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</si>
  <si>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</si>
  <si>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</si>
  <si>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</si>
  <si>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</si>
  <si>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</si>
  <si>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</si>
  <si>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</si>
  <si>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</si>
  <si>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</si>
  <si>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</si>
  <si>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</si>
  <si>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</si>
  <si>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</si>
  <si>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</si>
  <si>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</si>
  <si>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</si>
  <si>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</si>
  <si>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</si>
  <si>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</si>
  <si>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</si>
  <si>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</si>
  <si>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</si>
  <si>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</si>
  <si>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</si>
  <si>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</si>
  <si>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</si>
  <si>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</si>
  <si>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</si>
  <si>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</si>
  <si>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</si>
  <si>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</si>
  <si>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</si>
  <si>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</si>
  <si>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</si>
  <si>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</si>
  <si>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</si>
  <si>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</si>
  <si>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</si>
  <si>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</si>
  <si>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</si>
  <si>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</si>
  <si>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</si>
  <si>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</si>
  <si>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</si>
  <si>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</si>
  <si>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</si>
  <si>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</si>
  <si>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</si>
  <si>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</si>
  <si>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</si>
  <si>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</si>
  <si>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</si>
  <si>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</si>
  <si>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</si>
  <si>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</si>
  <si>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</si>
  <si>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</si>
  <si>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</si>
  <si>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</si>
  <si>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</si>
  <si>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</si>
  <si>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</si>
  <si>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</si>
  <si>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</si>
  <si>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</si>
  <si>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</si>
  <si>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</si>
  <si>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</si>
  <si>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</si>
  <si>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</si>
  <si>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</si>
  <si>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</si>
  <si>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</si>
  <si>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</si>
  <si>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</si>
  <si>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</si>
  <si>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</si>
  <si>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</si>
  <si>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</si>
  <si>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</si>
  <si>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</si>
  <si>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</si>
  <si>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</si>
  <si>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</si>
  <si>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</si>
  <si>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</si>
  <si>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</si>
  <si>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</si>
  <si>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</si>
  <si>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</si>
  <si>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</si>
  <si>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</si>
  <si>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</si>
  <si>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</si>
  <si>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</si>
  <si>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</si>
  <si>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</si>
  <si>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</si>
  <si>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</si>
  <si>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</si>
  <si>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</si>
  <si>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</si>
  <si>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</si>
  <si>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</si>
  <si>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</si>
  <si>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</si>
  <si>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</si>
  <si>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</si>
  <si>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</si>
  <si>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</si>
  <si>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</si>
  <si>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</si>
  <si>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</si>
  <si>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</si>
  <si>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</si>
  <si>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</si>
  <si>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</si>
  <si>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</si>
  <si>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</si>
  <si>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</si>
  <si>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</si>
  <si>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</si>
  <si>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</si>
  <si>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</si>
  <si>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</si>
  <si>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</si>
  <si>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</si>
  <si>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</si>
  <si>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</si>
  <si>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</si>
  <si>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</si>
  <si>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</si>
  <si>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</si>
  <si>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</si>
  <si>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</si>
  <si>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</si>
  <si>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</si>
  <si>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</si>
  <si>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</si>
  <si>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</si>
  <si>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</si>
  <si>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</si>
  <si>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</si>
  <si>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</si>
  <si>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</si>
  <si>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</si>
  <si>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</si>
  <si>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</si>
  <si>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</si>
  <si>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</si>
  <si>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</si>
  <si>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</si>
  <si>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</si>
  <si>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</si>
  <si>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</si>
  <si>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</si>
  <si>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</si>
  <si>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</si>
  <si>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</si>
  <si>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</si>
  <si>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</si>
  <si>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</si>
  <si>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</si>
  <si>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</si>
  <si>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</si>
  <si>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</si>
  <si>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</si>
  <si>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</si>
  <si>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</si>
  <si>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</si>
  <si>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</si>
  <si>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</si>
  <si>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</si>
  <si>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</si>
  <si>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</si>
  <si>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</si>
  <si>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</si>
  <si>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</si>
  <si>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</si>
  <si>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</si>
  <si>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</si>
  <si>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</si>
  <si>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</si>
  <si>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</si>
  <si>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</si>
  <si>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</si>
  <si>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</si>
  <si>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</si>
  <si>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</si>
  <si>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</si>
  <si>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</si>
  <si>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</si>
  <si>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</si>
  <si>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</si>
  <si>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</si>
  <si>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</si>
  <si>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</si>
  <si>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</si>
  <si>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</si>
  <si>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</si>
  <si>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</si>
  <si>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</si>
  <si>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</si>
  <si>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</si>
  <si>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</si>
  <si>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</si>
  <si>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</si>
  <si>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</si>
  <si>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</si>
  <si>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</si>
  <si>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</si>
  <si>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</si>
  <si>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</si>
  <si>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</si>
  <si>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</si>
  <si>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</si>
  <si>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</si>
  <si>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</si>
  <si>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</si>
  <si>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</si>
  <si>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</si>
  <si>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</si>
  <si>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</si>
  <si>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</si>
  <si>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</si>
  <si>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</si>
  <si>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</si>
  <si>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</si>
  <si>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</si>
  <si>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</si>
  <si>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</si>
  <si>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</si>
  <si>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</si>
  <si>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</si>
  <si>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</si>
  <si>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</si>
  <si>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</si>
  <si>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</si>
  <si>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</si>
  <si>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</si>
  <si>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</si>
  <si>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</si>
  <si>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</si>
  <si>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</si>
  <si>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</si>
  <si>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</si>
  <si>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</si>
  <si>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</si>
  <si>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</si>
  <si>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</si>
  <si>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</si>
  <si>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</si>
  <si>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</si>
  <si>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</si>
  <si>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</si>
  <si>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</si>
  <si>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</si>
  <si>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</si>
  <si>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</si>
  <si>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</si>
  <si>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</si>
  <si>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</si>
  <si>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</si>
  <si>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</si>
  <si>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</si>
  <si>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</si>
  <si>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</si>
  <si>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</si>
  <si>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</si>
  <si>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</si>
  <si>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</si>
  <si>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</si>
  <si>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</si>
  <si>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</si>
  <si>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</si>
  <si>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</si>
  <si>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</si>
  <si>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</si>
  <si>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</si>
  <si>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</si>
  <si>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</si>
  <si>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</si>
  <si>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</si>
  <si>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</si>
  <si>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</si>
  <si>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</si>
  <si>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</si>
  <si>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</si>
  <si>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</si>
  <si>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</si>
  <si>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</si>
  <si>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</si>
  <si>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</si>
  <si>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</si>
  <si>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</si>
  <si>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</si>
  <si>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</si>
  <si>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</si>
  <si>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</si>
  <si>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</si>
  <si>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</si>
  <si>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</si>
  <si>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</si>
  <si>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</si>
  <si>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</si>
  <si>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</si>
  <si>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</si>
  <si>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</si>
  <si>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</si>
  <si>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</si>
  <si>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</si>
  <si>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</si>
  <si>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</si>
  <si>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</si>
  <si>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</si>
  <si>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</si>
  <si>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</si>
  <si>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</si>
  <si>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</si>
  <si>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</si>
  <si>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</si>
  <si>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</si>
  <si>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</si>
  <si>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</si>
  <si>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</si>
  <si>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</si>
  <si>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</si>
  <si>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</si>
  <si>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</si>
  <si>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</si>
  <si>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</si>
  <si>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</si>
  <si>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</si>
  <si>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</si>
  <si>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</si>
  <si>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</si>
  <si>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</si>
  <si>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</si>
  <si>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</si>
  <si>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</si>
  <si>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</si>
  <si>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</si>
  <si>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</si>
  <si>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</si>
  <si>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</si>
  <si>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</si>
  <si>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</si>
  <si>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</si>
  <si>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</si>
  <si>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</si>
  <si>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</si>
  <si>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</si>
  <si>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</si>
  <si>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</si>
  <si>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</si>
  <si>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</si>
  <si>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</si>
  <si>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</si>
  <si>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</si>
  <si>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</si>
  <si>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</si>
  <si>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</si>
  <si>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</si>
  <si>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</si>
  <si>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</si>
  <si>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</si>
  <si>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</si>
  <si>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</si>
  <si>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</si>
  <si>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</si>
  <si>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</si>
  <si>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</si>
  <si>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</si>
  <si>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</si>
  <si>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</si>
  <si>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</si>
  <si>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</si>
  <si>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</si>
  <si>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</si>
  <si>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</si>
  <si>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</si>
  <si>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</si>
  <si>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</si>
  <si>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</si>
  <si>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</si>
  <si>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</si>
  <si>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</si>
  <si>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</si>
  <si>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</si>
  <si>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</si>
  <si>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</si>
  <si>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</si>
  <si>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</si>
  <si>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</si>
  <si>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</si>
  <si>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</si>
  <si>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</si>
  <si>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</si>
  <si>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</si>
  <si>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</si>
  <si>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</si>
  <si>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</si>
  <si>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</si>
  <si>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</si>
  <si>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</si>
  <si>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</si>
  <si>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</si>
  <si>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</si>
  <si>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</si>
  <si>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</si>
  <si>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</si>
  <si>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</si>
  <si>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</si>
  <si>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</si>
  <si>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</si>
  <si>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</si>
  <si>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</si>
  <si>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</si>
  <si>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</si>
  <si>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</si>
  <si>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</si>
  <si>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</si>
  <si>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</si>
  <si>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</si>
  <si>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</si>
  <si>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</si>
  <si>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</si>
  <si>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</si>
  <si>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</si>
  <si>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</si>
  <si>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</si>
  <si>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</si>
  <si>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</si>
  <si>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</si>
  <si>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</si>
  <si>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</si>
  <si>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</si>
  <si>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</si>
  <si>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</si>
  <si>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</si>
  <si>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</si>
  <si>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</si>
  <si>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</si>
  <si>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</si>
  <si>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</si>
  <si>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</si>
  <si>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</si>
  <si>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</si>
  <si>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</si>
  <si>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</si>
  <si>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</si>
  <si>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</si>
  <si>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</si>
  <si>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</si>
  <si>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</si>
  <si>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</si>
  <si>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</si>
  <si>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</si>
  <si>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</si>
  <si>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</si>
  <si>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</si>
  <si>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</si>
  <si>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</si>
  <si>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</si>
  <si>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</si>
  <si>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</si>
  <si>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</si>
  <si>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</si>
  <si>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</si>
  <si>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</si>
  <si>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</si>
  <si>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</si>
  <si>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</si>
  <si>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</si>
  <si>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</si>
  <si>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</si>
  <si>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</si>
  <si>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</si>
  <si>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</si>
  <si>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</si>
  <si>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</si>
  <si>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</si>
  <si>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</si>
  <si>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</si>
  <si>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</si>
  <si>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</si>
  <si>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</si>
  <si>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</si>
  <si>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</si>
  <si>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</si>
  <si>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</si>
  <si>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</si>
  <si>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</si>
  <si>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</si>
  <si>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</si>
  <si>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</si>
  <si>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</si>
  <si>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</si>
  <si>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</si>
  <si>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</si>
  <si>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</si>
  <si>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</si>
  <si>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</si>
  <si>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</si>
  <si>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</si>
  <si>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</si>
  <si>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</si>
  <si>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</si>
  <si>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</si>
  <si>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</si>
  <si>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</si>
  <si>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</si>
  <si>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</si>
  <si>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</si>
  <si>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</si>
  <si>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</si>
  <si>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</si>
  <si>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</si>
  <si>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</si>
  <si>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</si>
  <si>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</si>
  <si>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</si>
  <si>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</si>
  <si>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</si>
  <si>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</si>
  <si>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</si>
  <si>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</si>
  <si>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</si>
  <si>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</si>
  <si>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</si>
  <si>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</si>
  <si>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</si>
  <si>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</si>
  <si>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</si>
  <si>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</si>
  <si>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</si>
  <si>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</si>
  <si>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</si>
  <si>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</si>
  <si>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</si>
  <si>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</si>
  <si>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</si>
  <si>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</si>
  <si>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</si>
  <si>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</si>
  <si>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</si>
  <si>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</si>
  <si>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</si>
  <si>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</si>
  <si>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</si>
  <si>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</si>
  <si>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</si>
  <si>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</si>
  <si>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</si>
  <si>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</si>
  <si>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</si>
  <si>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</si>
  <si>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</si>
  <si>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</si>
  <si>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</si>
  <si>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</si>
  <si>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</si>
  <si>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</si>
  <si>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</si>
  <si>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</si>
  <si>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</si>
  <si>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</si>
  <si>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</si>
  <si>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</si>
  <si>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</si>
  <si>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</si>
  <si>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</si>
  <si>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</si>
  <si>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</si>
  <si>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</si>
  <si>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</si>
  <si>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</si>
  <si>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</si>
  <si>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</si>
  <si>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</si>
  <si>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</si>
  <si>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</si>
  <si>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</si>
  <si>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</si>
  <si>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</si>
  <si>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</si>
  <si>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</si>
  <si>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</si>
  <si>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</si>
  <si>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</si>
  <si>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</si>
  <si>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</si>
  <si>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</si>
  <si>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</si>
  <si>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</si>
  <si>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</si>
  <si>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</si>
  <si>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</si>
  <si>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</si>
  <si>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</si>
  <si>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</si>
  <si>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</si>
  <si>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</si>
  <si>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</si>
  <si>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</si>
  <si>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</si>
  <si>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</si>
  <si>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</si>
  <si>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</si>
  <si>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</si>
  <si>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</si>
  <si>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</si>
  <si>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</si>
  <si>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</si>
  <si>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</si>
  <si>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</si>
  <si>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</si>
  <si>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</si>
  <si>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</si>
  <si>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</si>
  <si>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</si>
  <si>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</si>
  <si>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</si>
  <si>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</si>
  <si>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</si>
  <si>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</si>
  <si>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</si>
  <si>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</si>
  <si>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</si>
  <si>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</si>
  <si>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</si>
  <si>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</si>
  <si>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</si>
  <si>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</si>
  <si>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</si>
  <si>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</si>
  <si>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</si>
  <si>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</si>
  <si>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</si>
  <si>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</si>
  <si>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</si>
  <si>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</si>
  <si>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</si>
  <si>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</si>
  <si>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</si>
  <si>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</si>
  <si>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</si>
  <si>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</si>
  <si>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</si>
  <si>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</si>
  <si>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</si>
  <si>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</si>
  <si>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</si>
  <si>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</si>
  <si>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</si>
  <si>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</si>
  <si>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</si>
  <si>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</si>
  <si>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</si>
  <si>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</si>
  <si>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</si>
  <si>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</si>
  <si>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</si>
  <si>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</si>
  <si>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</si>
  <si>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</si>
  <si>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</si>
  <si>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</si>
  <si>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</si>
  <si>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</si>
  <si>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</si>
  <si>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</si>
  <si>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</si>
  <si>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</si>
  <si>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</si>
  <si>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</si>
  <si>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</si>
  <si>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</si>
  <si>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</si>
  <si>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</si>
  <si>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</si>
  <si>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</si>
  <si>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</si>
  <si>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</si>
  <si>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</si>
  <si>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</si>
  <si>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</si>
  <si>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</si>
  <si>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</si>
  <si>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</si>
  <si>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</si>
  <si>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</si>
  <si>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</si>
  <si>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</si>
  <si>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</si>
  <si>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</si>
  <si>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</si>
  <si>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</si>
  <si>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</si>
  <si>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</si>
  <si>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</si>
  <si>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</si>
  <si>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</si>
  <si>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</si>
  <si>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</si>
  <si>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</si>
  <si>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</si>
  <si>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</si>
  <si>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</si>
  <si>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</si>
  <si>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</si>
  <si>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</si>
  <si>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</si>
  <si>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</si>
  <si>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</si>
  <si>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</si>
  <si>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</si>
  <si>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</si>
  <si>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</si>
  <si>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</si>
  <si>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</si>
  <si>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</si>
  <si>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</si>
  <si>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</si>
  <si>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</si>
  <si>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</si>
  <si>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</si>
  <si>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</si>
  <si>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</si>
  <si>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</si>
  <si>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</si>
  <si>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</si>
  <si>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</si>
  <si>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</si>
  <si>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</si>
  <si>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</si>
  <si>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</si>
  <si>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</si>
  <si>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</si>
  <si>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</si>
  <si>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</si>
  <si>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</si>
  <si>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</si>
  <si>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</si>
  <si>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</si>
  <si>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</si>
  <si>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</si>
  <si>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</si>
  <si>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</si>
  <si>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</si>
  <si>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</si>
  <si>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</si>
  <si>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</si>
  <si>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</si>
  <si>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</si>
  <si>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</si>
  <si>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</si>
  <si>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</si>
  <si>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</si>
  <si>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</si>
  <si>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</si>
  <si>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</si>
  <si>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</si>
  <si>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</si>
  <si>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</si>
  <si>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</si>
  <si>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</si>
  <si>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</si>
  <si>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</si>
  <si>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</si>
  <si>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</si>
  <si>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</si>
  <si>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</si>
  <si>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</si>
  <si>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</si>
  <si>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</si>
  <si>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</si>
  <si>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</si>
  <si>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</si>
  <si>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</si>
  <si>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</si>
  <si>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</si>
  <si>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</si>
  <si>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</si>
  <si>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</si>
  <si>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</si>
  <si>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</si>
  <si>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</si>
  <si>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</si>
  <si>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</si>
  <si>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</si>
  <si>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</si>
  <si>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</si>
  <si>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</si>
  <si>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</si>
  <si>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</si>
  <si>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</si>
  <si>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</si>
  <si>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</si>
  <si>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</si>
  <si>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</si>
  <si>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</si>
  <si>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</si>
  <si>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</si>
  <si>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</si>
  <si>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</si>
  <si>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</si>
  <si>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</si>
  <si>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</si>
  <si>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</si>
  <si>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</si>
  <si>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</si>
  <si>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</si>
  <si>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</si>
  <si>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</si>
  <si>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</si>
  <si>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</si>
  <si>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</si>
  <si>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</si>
  <si>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</si>
  <si>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</si>
  <si>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</si>
  <si>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</si>
  <si>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</si>
  <si>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</si>
  <si>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</si>
  <si>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</si>
  <si>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</si>
  <si>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</si>
  <si>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</si>
  <si>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</si>
  <si>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</si>
  <si>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</si>
  <si>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</si>
  <si>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</si>
  <si>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</si>
  <si>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</si>
  <si>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</si>
  <si>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</si>
  <si>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</si>
  <si>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</si>
  <si>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</si>
  <si>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</si>
  <si>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</si>
  <si>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</si>
  <si>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</si>
  <si>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</si>
  <si>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</si>
  <si>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</si>
  <si>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</si>
  <si>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</si>
  <si>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</si>
  <si>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</si>
  <si>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</si>
  <si>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</si>
  <si>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</si>
  <si>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</si>
  <si>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</si>
  <si>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</si>
  <si>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</si>
  <si>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</si>
  <si>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</si>
  <si>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</si>
  <si>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</si>
  <si>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</si>
  <si>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</si>
  <si>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</si>
  <si>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</si>
  <si>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</si>
  <si>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</si>
  <si>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</si>
  <si>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</si>
  <si>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</si>
  <si>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</si>
  <si>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</si>
  <si>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</si>
  <si>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</si>
  <si>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</si>
  <si>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</si>
  <si>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</si>
  <si>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</si>
  <si>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</si>
  <si>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</si>
  <si>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</si>
  <si>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</si>
  <si>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</si>
  <si>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</si>
  <si>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</si>
  <si>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</si>
  <si>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</si>
  <si>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</si>
  <si>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</si>
  <si>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</si>
  <si>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</si>
  <si>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</si>
  <si>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</si>
  <si>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</si>
  <si>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</si>
  <si>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</si>
  <si>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</si>
  <si>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</si>
  <si>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</si>
  <si>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</si>
  <si>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</si>
  <si>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</si>
  <si>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</si>
  <si>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</si>
  <si>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</si>
  <si>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</si>
  <si>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</si>
  <si>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</si>
  <si>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</si>
  <si>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</si>
  <si>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</si>
  <si>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</si>
  <si>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</si>
  <si>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</si>
  <si>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</si>
  <si>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</si>
  <si>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</si>
  <si>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</si>
  <si>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</si>
  <si>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</si>
  <si>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</si>
  <si>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</si>
  <si>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</si>
  <si>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</si>
  <si>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</si>
  <si>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</si>
  <si>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</si>
  <si>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</si>
  <si>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</si>
  <si>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</si>
  <si>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</si>
  <si>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</si>
  <si>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</si>
  <si>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</si>
  <si>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</si>
  <si>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</si>
  <si>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</si>
  <si>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</si>
  <si>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</si>
  <si>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</si>
  <si>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</si>
  <si>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</si>
  <si>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</si>
  <si>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</si>
  <si>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</si>
  <si>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</si>
  <si>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</si>
  <si>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</si>
  <si>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</si>
  <si>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</si>
  <si>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</si>
  <si>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</si>
  <si>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</si>
  <si>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</si>
  <si>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</si>
  <si>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</si>
  <si>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</si>
  <si>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</si>
  <si>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</si>
  <si>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</si>
  <si>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</si>
  <si>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</si>
  <si>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</si>
  <si>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</si>
  <si>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</si>
  <si>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</si>
  <si>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</si>
  <si>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</si>
  <si>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</si>
  <si>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</si>
  <si>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</si>
  <si>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</si>
  <si>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</si>
  <si>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</si>
  <si>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</si>
  <si>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</si>
  <si>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</si>
  <si>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</si>
  <si>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</si>
  <si>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</si>
  <si>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</si>
  <si>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</si>
  <si>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</si>
  <si>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</si>
  <si>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</si>
  <si>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</si>
  <si>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</si>
  <si>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</si>
  <si>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</si>
  <si>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</si>
  <si>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</si>
  <si>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</si>
  <si>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</si>
  <si>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</si>
  <si>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</si>
  <si>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</si>
  <si>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</si>
  <si>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</si>
  <si>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</si>
  <si>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</si>
  <si>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</si>
  <si>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</si>
  <si>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</si>
  <si>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</si>
  <si>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</si>
  <si>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</si>
  <si>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</si>
  <si>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</si>
  <si>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</si>
  <si>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</si>
  <si>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</si>
  <si>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</si>
  <si>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</si>
  <si>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</si>
  <si>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</si>
  <si>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</si>
  <si>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</si>
  <si>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</si>
  <si>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</si>
  <si>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</si>
  <si>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</si>
  <si>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</si>
  <si>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</si>
  <si>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</si>
  <si>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</si>
  <si>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</si>
  <si>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</si>
  <si>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</si>
  <si>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</si>
  <si>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</si>
  <si>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</si>
  <si>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</si>
  <si>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</si>
  <si>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</si>
  <si>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</si>
  <si>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</si>
  <si>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</si>
  <si>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</si>
  <si>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</si>
  <si>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</si>
  <si>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</si>
  <si>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</si>
  <si>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</si>
  <si>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</si>
  <si>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</si>
  <si>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</si>
  <si>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</si>
  <si>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</si>
  <si>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</si>
  <si>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</si>
  <si>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</si>
  <si>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</si>
  <si>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</si>
  <si>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</si>
  <si>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</si>
  <si>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</si>
  <si>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</si>
  <si>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</si>
  <si>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</si>
  <si>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</si>
  <si>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</si>
  <si>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</si>
  <si>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</si>
  <si>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</si>
  <si>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</si>
  <si>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</si>
  <si>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</si>
  <si>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</si>
  <si>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</si>
  <si>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</si>
  <si>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</si>
  <si>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</si>
  <si>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</si>
  <si>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</si>
  <si>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</si>
  <si>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</si>
  <si>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</si>
  <si>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</si>
  <si>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</si>
  <si>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</si>
  <si>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</si>
  <si>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</si>
  <si>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</si>
  <si>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</si>
  <si>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</si>
  <si>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</si>
  <si>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</si>
  <si>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</si>
  <si>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</si>
  <si>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</si>
  <si>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</si>
  <si>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</si>
  <si>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</si>
  <si>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</si>
  <si>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</si>
  <si>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</si>
  <si>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</si>
  <si>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</si>
  <si>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</si>
  <si>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</si>
  <si>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</si>
  <si>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</si>
  <si>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</si>
  <si>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</si>
  <si>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</si>
  <si>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</si>
  <si>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</si>
  <si>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</si>
  <si>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</si>
  <si>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</si>
  <si>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</si>
  <si>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</si>
  <si>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</si>
  <si>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</si>
  <si>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</si>
  <si>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</si>
  <si>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</si>
  <si>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</si>
  <si>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</si>
  <si>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</si>
  <si>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</si>
  <si>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</si>
  <si>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</si>
  <si>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</si>
  <si>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</si>
  <si>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</si>
  <si>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</si>
  <si>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</si>
  <si>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</si>
  <si>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</si>
  <si>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</si>
  <si>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</si>
  <si>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</si>
  <si>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</si>
  <si>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</si>
  <si>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</si>
  <si>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</si>
  <si>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</si>
  <si>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</si>
  <si>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</si>
  <si>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</si>
  <si>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</si>
  <si>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</si>
  <si>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</si>
  <si>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</si>
  <si>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</si>
  <si>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</si>
  <si>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</si>
  <si>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</si>
  <si>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</si>
  <si>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</si>
  <si>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</si>
  <si>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</si>
  <si>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</si>
  <si>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</si>
  <si>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</si>
  <si>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</si>
  <si>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</si>
  <si>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</si>
  <si>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</si>
  <si>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</si>
  <si>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</si>
  <si>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</si>
  <si>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</si>
  <si>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</si>
  <si>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</si>
  <si>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</si>
  <si>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</si>
  <si>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</si>
  <si>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</si>
  <si>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</si>
  <si>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</si>
  <si>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</si>
  <si>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</si>
  <si>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</si>
  <si>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</si>
  <si>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</si>
  <si>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</si>
  <si>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</si>
  <si>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</si>
  <si>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</si>
  <si>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</si>
  <si>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</si>
  <si>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</si>
  <si>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</si>
  <si>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</si>
  <si>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</si>
  <si>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</si>
  <si>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</si>
  <si>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</si>
  <si>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</si>
  <si>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</si>
  <si>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</si>
  <si>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</si>
  <si>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</si>
  <si>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</si>
  <si>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</si>
  <si>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</si>
  <si>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</si>
  <si>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</si>
  <si>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</si>
  <si>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</si>
  <si>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</si>
  <si>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</si>
  <si>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</si>
  <si>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</si>
  <si>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</si>
  <si>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</si>
  <si>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</si>
  <si>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</si>
  <si>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</si>
  <si>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</si>
  <si>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</si>
  <si>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</si>
  <si>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</si>
  <si>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</si>
  <si>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</si>
  <si>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</si>
  <si>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</si>
  <si>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</si>
  <si>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</si>
  <si>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</si>
  <si>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</si>
  <si>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</si>
  <si>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</si>
  <si>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</si>
  <si>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</si>
  <si>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</si>
  <si>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</si>
  <si>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</si>
  <si>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</si>
  <si>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</si>
  <si>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</si>
  <si>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</si>
  <si>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</si>
  <si>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</si>
  <si>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</si>
  <si>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</si>
  <si>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</si>
  <si>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</si>
  <si>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</si>
  <si>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</si>
  <si>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</si>
  <si>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</si>
  <si>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</si>
  <si>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</si>
  <si>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</si>
  <si>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</si>
  <si>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</si>
  <si>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</si>
  <si>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</si>
  <si>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</si>
  <si>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</si>
  <si>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</si>
  <si>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</si>
  <si>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</si>
  <si>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</si>
  <si>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</si>
  <si>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</si>
  <si>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</si>
  <si>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</si>
  <si>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</si>
  <si>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</si>
  <si>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</si>
  <si>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</si>
  <si>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</si>
  <si>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</si>
  <si>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</si>
  <si>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</si>
  <si>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</si>
  <si>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</si>
  <si>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</si>
  <si>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</si>
  <si>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</si>
  <si>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</si>
  <si>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</si>
  <si>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</si>
  <si>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</si>
  <si>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</si>
  <si>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</si>
  <si>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</si>
  <si>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</si>
  <si>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</si>
  <si>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</si>
  <si>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</si>
  <si>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</si>
  <si>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</si>
  <si>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</si>
  <si>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</si>
  <si>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</si>
  <si>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</si>
  <si>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</si>
  <si>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</si>
  <si>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</si>
  <si>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</si>
  <si>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</si>
  <si>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</si>
  <si>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</si>
  <si>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</si>
  <si>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</si>
  <si>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</si>
  <si>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</si>
  <si>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</si>
  <si>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</si>
  <si>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</si>
  <si>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</si>
  <si>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</si>
  <si>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</si>
  <si>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</si>
  <si>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</si>
  <si>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</si>
  <si>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</si>
  <si>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</si>
  <si>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</si>
  <si>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</si>
  <si>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</si>
  <si>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</si>
  <si>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</si>
  <si>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</si>
  <si>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</si>
  <si>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</si>
  <si>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</si>
  <si>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</si>
  <si>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</si>
  <si>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</si>
  <si>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</si>
  <si>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</si>
  <si>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</si>
  <si>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</si>
  <si>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</si>
  <si>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</si>
  <si>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</si>
  <si>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</si>
  <si>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</si>
  <si>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</si>
  <si>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</si>
  <si>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</si>
  <si>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</si>
  <si>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</si>
  <si>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</si>
  <si>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</si>
  <si>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</si>
  <si>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</si>
  <si>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</si>
  <si>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</si>
  <si>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</si>
  <si>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</si>
  <si>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</si>
  <si>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</si>
  <si>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</si>
  <si>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</si>
  <si>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</si>
  <si>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</si>
  <si>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</si>
  <si>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</si>
  <si>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</si>
  <si>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</si>
  <si>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</si>
  <si>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</si>
  <si>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</si>
  <si>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</si>
  <si>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</si>
  <si>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</si>
  <si>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</si>
  <si>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</si>
  <si>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</si>
  <si>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</si>
  <si>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</si>
  <si>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</si>
  <si>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</si>
  <si>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</si>
  <si>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</si>
  <si>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</si>
  <si>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</si>
  <si>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</si>
  <si>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</si>
  <si>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</si>
  <si>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</si>
  <si>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</si>
  <si>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</si>
  <si>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</si>
  <si>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</si>
  <si>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</si>
  <si>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</si>
  <si>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</si>
  <si>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</si>
  <si>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</si>
  <si>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</si>
  <si>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</si>
  <si>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</si>
  <si>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</si>
  <si>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</si>
  <si>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</si>
  <si>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</si>
  <si>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</si>
  <si>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</si>
  <si>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</si>
  <si>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</si>
  <si>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</si>
  <si>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</si>
  <si>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</si>
  <si>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</si>
  <si>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</si>
  <si>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</si>
  <si>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</si>
  <si>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</si>
  <si>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</si>
  <si>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</si>
  <si>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</si>
  <si>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</si>
  <si>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</si>
  <si>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</si>
  <si>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</si>
  <si>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</si>
  <si>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</si>
  <si>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</si>
  <si>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</si>
  <si>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</si>
  <si>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</si>
  <si>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</si>
  <si>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</si>
  <si>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</si>
  <si>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</si>
  <si>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</si>
  <si>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</si>
  <si>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</si>
  <si>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</si>
  <si>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</si>
  <si>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</si>
  <si>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</si>
  <si>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</si>
  <si>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</si>
  <si>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</si>
  <si>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</si>
  <si>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</si>
  <si>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</si>
  <si>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</si>
  <si>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</si>
  <si>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</si>
  <si>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</si>
  <si>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</si>
  <si>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</si>
  <si>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</si>
  <si>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</si>
  <si>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</si>
  <si>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</si>
  <si>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</si>
  <si>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</si>
  <si>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</si>
  <si>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</si>
  <si>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</si>
  <si>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</si>
  <si>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</si>
  <si>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</si>
  <si>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</si>
  <si>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</si>
  <si>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</si>
  <si>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</si>
  <si>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</si>
  <si>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</si>
  <si>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</si>
  <si>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</si>
  <si>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</si>
  <si>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</si>
  <si>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</si>
  <si>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</si>
  <si>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</si>
  <si>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</si>
  <si>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</si>
  <si>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</si>
  <si>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</si>
  <si>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</si>
  <si>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</si>
  <si>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</si>
  <si>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</si>
  <si>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</si>
  <si>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</si>
  <si>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</si>
  <si>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</si>
  <si>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</si>
  <si>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</si>
  <si>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</si>
  <si>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</si>
  <si>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</si>
  <si>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</si>
  <si>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</si>
  <si>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</si>
  <si>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</si>
  <si>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</si>
  <si>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</si>
  <si>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</si>
  <si>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</si>
  <si>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</si>
  <si>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</si>
  <si>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</si>
  <si>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</si>
  <si>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</si>
  <si>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</si>
  <si>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</si>
  <si>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</si>
  <si>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</si>
  <si>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</si>
  <si>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</si>
  <si>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</si>
  <si>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</si>
  <si>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</si>
  <si>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</si>
  <si>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</si>
  <si>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</si>
  <si>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</si>
  <si>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</si>
  <si>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</si>
  <si>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</si>
  <si>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</si>
  <si>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</si>
  <si>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</si>
  <si>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</si>
  <si>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</si>
  <si>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</si>
  <si>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</si>
  <si>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</si>
  <si>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</si>
  <si>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</si>
  <si>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</si>
  <si>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</si>
  <si>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</si>
  <si>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</si>
  <si>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</si>
  <si>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</si>
  <si>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</si>
  <si>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</si>
  <si>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</si>
  <si>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</si>
  <si>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</si>
  <si>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</si>
  <si>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</si>
  <si>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</si>
  <si>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</si>
  <si>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</si>
  <si>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</si>
  <si>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</si>
  <si>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</si>
  <si>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</si>
  <si>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</si>
  <si>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</si>
  <si>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</si>
  <si>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</si>
  <si>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</si>
  <si>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</si>
  <si>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</si>
  <si>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</si>
  <si>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</si>
  <si>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</si>
  <si>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</si>
  <si>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</si>
  <si>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</si>
  <si>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</si>
  <si>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</si>
  <si>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</si>
  <si>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</si>
  <si>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</si>
  <si>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</si>
  <si>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</si>
  <si>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</si>
  <si>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</si>
  <si>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</si>
  <si>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</si>
  <si>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</si>
  <si>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</si>
  <si>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</si>
  <si>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</si>
  <si>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</si>
  <si>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</si>
  <si>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</si>
  <si>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</si>
  <si>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</si>
  <si>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</si>
  <si>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</si>
  <si>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</si>
  <si>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</si>
  <si>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</si>
  <si>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</si>
  <si>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</si>
  <si>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</si>
  <si>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</si>
  <si>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</si>
  <si>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</si>
  <si>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</si>
  <si>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</si>
  <si>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</si>
  <si>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</si>
  <si>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</si>
  <si>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</si>
  <si>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</si>
  <si>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</si>
  <si>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</si>
  <si>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</si>
  <si>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</si>
  <si>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</si>
  <si>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</si>
  <si>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</si>
  <si>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</si>
  <si>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</si>
  <si>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</si>
  <si>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</si>
  <si>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</si>
  <si>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</si>
  <si>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</si>
  <si>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</si>
  <si>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</si>
  <si>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</si>
  <si>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</si>
  <si>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</si>
  <si>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</si>
  <si>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</si>
  <si>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</si>
  <si>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</si>
  <si>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</si>
  <si>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</si>
  <si>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</si>
  <si>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</si>
  <si>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</si>
  <si>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</si>
  <si>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</si>
  <si>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</si>
  <si>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</si>
  <si>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</si>
  <si>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</si>
  <si>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</si>
  <si>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</si>
  <si>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</si>
  <si>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</si>
  <si>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</si>
  <si>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</si>
  <si>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</si>
  <si>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</si>
  <si>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</si>
  <si>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</si>
  <si>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</si>
  <si>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</si>
  <si>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</si>
  <si>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</si>
  <si>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</si>
  <si>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</si>
  <si>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</si>
  <si>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</si>
  <si>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</si>
  <si>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</si>
  <si>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</si>
  <si>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</si>
  <si>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</si>
  <si>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</si>
  <si>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</si>
  <si>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</si>
  <si>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</si>
  <si>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</si>
  <si>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</si>
  <si>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</si>
  <si>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</si>
  <si>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</si>
  <si>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</si>
  <si>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</si>
  <si>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</si>
  <si>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</si>
  <si>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</si>
  <si>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</si>
  <si>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</si>
  <si>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</si>
  <si>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</si>
  <si>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</si>
  <si>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</si>
  <si>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</si>
  <si>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</si>
  <si>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</si>
  <si>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</si>
  <si>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</si>
  <si>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</si>
  <si>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</si>
  <si>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</si>
  <si>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</si>
  <si>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</si>
  <si>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</si>
  <si>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</si>
  <si>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</si>
  <si>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</si>
  <si>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</si>
  <si>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</si>
  <si>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</si>
  <si>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</si>
  <si>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</si>
  <si>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</si>
  <si>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</si>
  <si>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</si>
  <si>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</si>
  <si>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</si>
  <si>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</si>
  <si>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</si>
  <si>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</si>
  <si>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</si>
  <si>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</si>
  <si>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</si>
  <si>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</si>
  <si>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</si>
  <si>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</si>
  <si>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</si>
  <si>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</si>
  <si>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</si>
  <si>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</si>
  <si>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</si>
  <si>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</si>
  <si>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</si>
  <si>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</si>
  <si>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</si>
  <si>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</si>
  <si>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</si>
  <si>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</si>
  <si>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</si>
  <si>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</si>
  <si>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</si>
  <si>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</si>
  <si>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</si>
  <si>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</si>
  <si>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</si>
  <si>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</si>
  <si>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</si>
  <si>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</si>
  <si>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</si>
  <si>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</si>
  <si>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</si>
  <si>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</si>
  <si>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</si>
  <si>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</si>
  <si>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</si>
  <si>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</si>
  <si>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</si>
  <si>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</si>
  <si>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</si>
  <si>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</si>
  <si>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</si>
  <si>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</si>
  <si>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</si>
  <si>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</si>
  <si>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</si>
  <si>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</si>
  <si>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</si>
  <si>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</si>
  <si>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</si>
  <si>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</si>
  <si>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</si>
  <si>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</si>
  <si>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</si>
  <si>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</si>
  <si>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</si>
  <si>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</si>
  <si>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</si>
  <si>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</si>
  <si>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</si>
  <si>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</si>
  <si>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</si>
  <si>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</si>
  <si>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</si>
  <si>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</si>
  <si>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</si>
  <si>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</si>
  <si>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</si>
  <si>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</si>
  <si>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</si>
  <si>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</si>
  <si>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</si>
  <si>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</si>
  <si>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</si>
  <si>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</si>
  <si>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</si>
  <si>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</si>
  <si>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</si>
  <si>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</si>
  <si>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</si>
  <si>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</si>
  <si>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</si>
  <si>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</si>
  <si>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</si>
  <si>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</si>
  <si>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</si>
  <si>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</si>
  <si>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</si>
  <si>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</si>
  <si>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</si>
  <si>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</si>
  <si>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</si>
  <si>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</si>
  <si>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</si>
  <si>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</si>
  <si>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</si>
  <si>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</si>
  <si>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</si>
  <si>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</si>
  <si>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</si>
  <si>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</si>
  <si>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</si>
  <si>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</si>
  <si>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</si>
  <si>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</si>
  <si>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</si>
  <si>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</si>
  <si>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</si>
  <si>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</si>
  <si>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</si>
  <si>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</si>
  <si>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</si>
  <si>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</si>
  <si>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</si>
  <si>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</si>
  <si>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</si>
  <si>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</si>
  <si>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</si>
  <si>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</si>
  <si>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</si>
  <si>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</si>
  <si>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</si>
  <si>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</si>
  <si>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</si>
  <si>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</si>
  <si>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</si>
  <si>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</si>
  <si>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</si>
  <si>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</si>
  <si>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</si>
  <si>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</si>
  <si>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</si>
  <si>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</si>
  <si>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</si>
  <si>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</si>
  <si>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</si>
  <si>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</si>
  <si>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</si>
  <si>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</si>
  <si>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</si>
  <si>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</si>
  <si>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</si>
  <si>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</si>
  <si>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</si>
  <si>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</si>
  <si>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</si>
  <si>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</si>
  <si>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</si>
  <si>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</si>
  <si>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</si>
  <si>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</si>
  <si>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</si>
  <si>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</si>
  <si>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</si>
  <si>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</si>
  <si>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</si>
  <si>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</si>
  <si>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</si>
  <si>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</si>
  <si>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</si>
  <si>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</si>
  <si>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</si>
  <si>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</si>
  <si>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</si>
  <si>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</si>
  <si>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</si>
  <si>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</si>
  <si>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</si>
  <si>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</si>
  <si>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</si>
  <si>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</si>
  <si>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</si>
  <si>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</si>
  <si>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</si>
  <si>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</si>
  <si>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</si>
  <si>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</si>
  <si>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</si>
  <si>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</si>
  <si>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</si>
  <si>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</si>
  <si>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</si>
  <si>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</si>
  <si>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</si>
  <si>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</si>
  <si>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</si>
  <si>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</si>
  <si>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</si>
  <si>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</si>
  <si>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</si>
  <si>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</si>
  <si>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</si>
  <si>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</si>
  <si>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</si>
  <si>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</si>
  <si>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</si>
  <si>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</si>
  <si>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</si>
  <si>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</si>
  <si>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</si>
  <si>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</si>
  <si>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</si>
  <si>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</si>
  <si>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</si>
  <si>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</si>
  <si>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</si>
  <si>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</si>
  <si>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</si>
  <si>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</si>
  <si>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</si>
  <si>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</si>
  <si>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</si>
  <si>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</si>
  <si>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</si>
  <si>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</si>
  <si>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</si>
  <si>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</si>
  <si>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</si>
  <si>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</si>
  <si>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</si>
  <si>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</si>
  <si>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</si>
  <si>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</si>
  <si>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</si>
  <si>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</si>
  <si>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</si>
  <si>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</si>
  <si>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</si>
  <si>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</si>
  <si>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</si>
  <si>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</si>
  <si>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</si>
  <si>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</si>
  <si>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</si>
  <si>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</si>
  <si>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</si>
  <si>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</si>
  <si>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</si>
  <si>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</si>
  <si>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</si>
  <si>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</si>
  <si>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</si>
  <si>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</si>
  <si>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</si>
  <si>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</si>
  <si>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</si>
  <si>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</si>
  <si>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</si>
  <si>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</si>
  <si>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</si>
  <si>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</si>
  <si>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</si>
  <si>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</si>
  <si>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</si>
  <si>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</si>
  <si>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</si>
  <si>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</si>
  <si>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</si>
  <si>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</si>
  <si>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</si>
  <si>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</si>
  <si>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</si>
  <si>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</si>
  <si>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</si>
  <si>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</si>
  <si>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</si>
  <si>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</si>
  <si>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</si>
  <si>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</si>
  <si>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</si>
  <si>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</si>
  <si>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</si>
  <si>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</si>
  <si>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</si>
  <si>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</si>
  <si>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</si>
  <si>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</si>
  <si>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</si>
  <si>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</si>
  <si>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</si>
  <si>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</si>
  <si>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</si>
  <si>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</si>
  <si>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</si>
  <si>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</si>
  <si>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</si>
  <si>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</si>
  <si>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</si>
  <si>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</si>
  <si>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</si>
  <si>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</si>
  <si>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</si>
  <si>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</si>
  <si>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</si>
  <si>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</si>
  <si>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</si>
  <si>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</si>
  <si>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</si>
  <si>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</si>
  <si>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</si>
  <si>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</si>
  <si>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</si>
  <si>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</si>
  <si>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</si>
  <si>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</si>
  <si>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</si>
  <si>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</si>
  <si>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</si>
  <si>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</si>
  <si>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</si>
  <si>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</si>
  <si>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</si>
  <si>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</si>
  <si>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</si>
  <si>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</si>
  <si>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</si>
  <si>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</si>
  <si>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</si>
  <si>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</si>
  <si>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</si>
  <si>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</si>
  <si>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</si>
  <si>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</si>
  <si>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</si>
  <si>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</si>
  <si>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</si>
  <si>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</si>
  <si>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</si>
  <si>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</si>
  <si>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</si>
  <si>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</si>
  <si>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</si>
  <si>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</si>
  <si>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</si>
  <si>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</si>
  <si>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</si>
  <si>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</si>
  <si>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</si>
  <si>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</si>
  <si>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</si>
  <si>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</si>
  <si>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</si>
  <si>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</si>
  <si>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</si>
  <si>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</si>
  <si>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</si>
  <si>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</si>
  <si>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</si>
  <si>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</si>
  <si>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</si>
  <si>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</si>
  <si>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</si>
  <si>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</si>
  <si>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</si>
  <si>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</si>
  <si>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</si>
  <si>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</si>
  <si>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</si>
  <si>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</si>
  <si>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</si>
  <si>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</si>
  <si>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</si>
  <si>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</si>
  <si>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</si>
  <si>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</si>
  <si>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</si>
  <si>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</si>
  <si>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</si>
  <si>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</si>
  <si>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</si>
  <si>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</si>
  <si>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</si>
  <si>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</si>
  <si>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</si>
  <si>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</si>
  <si>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</si>
  <si>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</si>
  <si>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</si>
  <si>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</si>
  <si>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</si>
  <si>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</si>
  <si>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</si>
  <si>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</si>
  <si>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</si>
  <si>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</si>
  <si>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</si>
  <si>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</si>
  <si>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</si>
  <si>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</si>
  <si>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</si>
  <si>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</si>
  <si>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</si>
  <si>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</si>
  <si>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</si>
  <si>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</si>
  <si>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</si>
  <si>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</si>
  <si>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</si>
  <si>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</si>
  <si>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</si>
  <si>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</si>
  <si>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</si>
  <si>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</si>
  <si>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</si>
  <si>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</si>
  <si>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</si>
  <si>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</si>
  <si>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</si>
  <si>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</si>
  <si>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</si>
  <si>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</si>
  <si>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</si>
  <si>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</si>
  <si>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</si>
  <si>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</si>
  <si>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</si>
  <si>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</si>
  <si>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</si>
  <si>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</si>
  <si>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</si>
  <si>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</si>
  <si>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</si>
  <si>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</si>
  <si>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</si>
  <si>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</si>
  <si>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</si>
  <si>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</si>
  <si>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</si>
  <si>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</si>
  <si>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</si>
  <si>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</si>
  <si>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</si>
  <si>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</si>
  <si>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</si>
  <si>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</si>
  <si>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</si>
  <si>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</si>
  <si>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</si>
  <si>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</si>
  <si>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</si>
  <si>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</si>
  <si>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</si>
  <si>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</si>
  <si>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</si>
  <si>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</si>
  <si>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</si>
  <si>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</si>
  <si>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</si>
  <si>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</si>
  <si>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</si>
  <si>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</si>
  <si>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</si>
  <si>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</si>
  <si>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</si>
  <si>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</si>
  <si>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</si>
  <si>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</si>
  <si>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</si>
  <si>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</si>
  <si>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</si>
  <si>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</si>
  <si>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</si>
  <si>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</si>
  <si>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</si>
  <si>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</si>
  <si>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</si>
  <si>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</si>
  <si>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</si>
  <si>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</si>
  <si>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</si>
  <si>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</si>
  <si>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</si>
  <si>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</si>
  <si>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</si>
  <si>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</si>
  <si>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</si>
  <si>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</si>
  <si>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</si>
  <si>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</si>
  <si>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</si>
  <si>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</si>
  <si>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</si>
  <si>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</si>
  <si>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</si>
  <si>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</si>
  <si>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</si>
  <si>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</si>
  <si>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</si>
  <si>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</si>
  <si>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</si>
  <si>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</si>
  <si>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</si>
  <si>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</si>
  <si>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</si>
  <si>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</si>
  <si>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</si>
  <si>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</si>
  <si>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</si>
  <si>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</si>
  <si>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</si>
  <si>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</si>
  <si>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</si>
  <si>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</si>
  <si>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</si>
  <si>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</si>
  <si>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</si>
  <si>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</si>
  <si>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</si>
  <si>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</si>
  <si>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</si>
  <si>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</si>
  <si>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</si>
  <si>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</si>
  <si>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</si>
  <si>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</si>
  <si>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</si>
  <si>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</si>
  <si>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</si>
  <si>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</si>
  <si>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</si>
  <si>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</si>
  <si>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</si>
  <si>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</si>
  <si>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</si>
  <si>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</si>
  <si>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</si>
  <si>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</si>
  <si>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</si>
  <si>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</si>
  <si>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</si>
  <si>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</si>
  <si>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</si>
  <si>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</si>
  <si>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</si>
  <si>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</si>
  <si>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</si>
  <si>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</si>
  <si>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</si>
  <si>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</si>
  <si>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</si>
  <si>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</si>
  <si>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</si>
  <si>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</si>
  <si>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</si>
  <si>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</si>
  <si>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</si>
  <si>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</si>
  <si>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</si>
  <si>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</si>
  <si>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</si>
  <si>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</si>
  <si>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</si>
  <si>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</si>
  <si>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</si>
  <si>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</si>
  <si>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</si>
  <si>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</si>
  <si>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</si>
  <si>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</si>
  <si>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</si>
  <si>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</si>
  <si>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</si>
  <si>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</si>
  <si>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</si>
  <si>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</si>
  <si>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</si>
  <si>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</si>
  <si>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</si>
  <si>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</si>
  <si>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</si>
  <si>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</si>
  <si>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</si>
  <si>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</si>
  <si>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</si>
  <si>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</si>
  <si>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</si>
  <si>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</si>
  <si>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</si>
  <si>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</si>
  <si>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</si>
  <si>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</si>
  <si>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</si>
  <si>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</si>
  <si>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</si>
  <si>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</si>
  <si>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</si>
  <si>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</si>
  <si>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</si>
  <si>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</si>
  <si>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</si>
  <si>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</si>
  <si>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</si>
  <si>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</si>
  <si>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</si>
  <si>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</si>
  <si>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</si>
  <si>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</si>
  <si>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</si>
  <si>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</si>
  <si>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</si>
  <si>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</si>
  <si>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</si>
  <si>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</si>
  <si>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</si>
  <si>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</si>
  <si>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</si>
  <si>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</si>
  <si>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</si>
  <si>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</si>
  <si>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</si>
  <si>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</si>
  <si>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</si>
  <si>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</si>
  <si>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</si>
  <si>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</si>
  <si>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</si>
  <si>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</si>
  <si>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</si>
  <si>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</si>
  <si>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</si>
  <si>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</si>
  <si>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</si>
  <si>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</si>
  <si>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</si>
  <si>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</si>
  <si>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</si>
  <si>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</si>
  <si>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</si>
  <si>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</si>
  <si>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</si>
  <si>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</si>
  <si>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</si>
  <si>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</si>
  <si>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</si>
  <si>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</si>
  <si>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</si>
  <si>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</si>
  <si>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</si>
  <si>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</si>
  <si>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</si>
  <si>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</si>
  <si>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</si>
  <si>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</si>
  <si>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</si>
  <si>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</si>
  <si>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</si>
  <si>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</si>
  <si>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</si>
  <si>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</si>
  <si>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</si>
  <si>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</si>
  <si>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</si>
  <si>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</si>
  <si>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</si>
  <si>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</si>
  <si>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</si>
  <si>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</si>
  <si>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</si>
  <si>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</si>
  <si>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</si>
  <si>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</si>
  <si>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</si>
  <si>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</si>
  <si>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</si>
  <si>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</si>
  <si>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</si>
  <si>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</si>
  <si>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</si>
  <si>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</si>
  <si>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</si>
  <si>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</si>
  <si>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</si>
  <si>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</si>
  <si>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</si>
  <si>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</si>
  <si>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</si>
  <si>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</si>
  <si>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</si>
  <si>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</si>
  <si>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</si>
  <si>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</si>
  <si>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</si>
  <si>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</si>
  <si>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</si>
  <si>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</si>
  <si>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</si>
  <si>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</si>
  <si>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</si>
  <si>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</si>
  <si>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</si>
  <si>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</si>
  <si>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</si>
  <si>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</si>
  <si>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</si>
  <si>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</si>
  <si>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</si>
  <si>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</si>
  <si>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</si>
  <si>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</si>
  <si>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</si>
  <si>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</si>
  <si>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</si>
  <si>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</si>
  <si>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</si>
  <si>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</si>
  <si>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</si>
  <si>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</si>
  <si>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</si>
  <si>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</si>
  <si>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</si>
  <si>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</si>
  <si>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</si>
  <si>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</si>
  <si>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</si>
  <si>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</si>
  <si>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</si>
  <si>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</si>
  <si>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</si>
  <si>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</si>
  <si>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</si>
  <si>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</si>
  <si>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</si>
  <si>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</si>
  <si>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</si>
  <si>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</si>
  <si>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</si>
  <si>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</si>
  <si>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</si>
  <si>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</si>
  <si>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</si>
  <si>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</si>
  <si>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</si>
  <si>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</si>
  <si>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</si>
  <si>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</si>
  <si>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</si>
  <si>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</si>
  <si>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</si>
  <si>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</si>
  <si>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</si>
  <si>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</si>
  <si>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</si>
  <si>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</si>
  <si>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</si>
  <si>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</si>
  <si>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</si>
  <si>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</si>
  <si>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</si>
  <si>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</si>
  <si>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</si>
  <si>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</si>
  <si>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</si>
  <si>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</si>
  <si>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</si>
  <si>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</si>
  <si>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</si>
  <si>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</si>
  <si>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</si>
  <si>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</si>
  <si>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</si>
  <si>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</si>
  <si>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</si>
  <si>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</si>
  <si>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</si>
  <si>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</si>
  <si>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</si>
  <si>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</si>
  <si>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</si>
  <si>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</si>
  <si>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</si>
  <si>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</si>
  <si>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</si>
  <si>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</si>
  <si>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</si>
  <si>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</si>
  <si>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</si>
  <si>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</si>
  <si>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</si>
  <si>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</si>
  <si>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</si>
  <si>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</si>
  <si>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</si>
  <si>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</si>
  <si>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</si>
  <si>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</si>
  <si>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</si>
  <si>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</si>
  <si>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</si>
  <si>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</si>
  <si>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</si>
  <si>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</si>
  <si>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</si>
  <si>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</si>
  <si>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</si>
  <si>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</si>
  <si>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</si>
  <si>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</si>
  <si>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</si>
  <si>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</si>
  <si>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</si>
  <si>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</si>
  <si>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</si>
  <si>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</si>
  <si>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</si>
  <si>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</si>
  <si>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</si>
  <si>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</si>
  <si>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</si>
  <si>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</si>
  <si>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</si>
  <si>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</si>
  <si>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</si>
  <si>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</si>
  <si>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</si>
  <si>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</si>
  <si>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</si>
  <si>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</si>
  <si>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</si>
  <si>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</si>
  <si>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</si>
  <si>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</si>
  <si>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</si>
  <si>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</si>
  <si>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</si>
  <si>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</si>
  <si>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</si>
  <si>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</si>
  <si>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</si>
  <si>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</si>
  <si>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</si>
  <si>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</si>
  <si>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</si>
  <si>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</si>
  <si>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</si>
  <si>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</si>
  <si>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</si>
  <si>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</si>
  <si>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</si>
  <si>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</si>
  <si>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</si>
  <si>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</si>
  <si>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</si>
  <si>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</si>
  <si>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</si>
  <si>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</si>
  <si>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</si>
  <si>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</si>
  <si>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</si>
  <si>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</si>
  <si>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</si>
  <si>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</si>
  <si>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</si>
  <si>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</si>
  <si>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</si>
  <si>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</si>
  <si>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</si>
  <si>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</si>
  <si>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</si>
  <si>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</si>
  <si>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</si>
  <si>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</si>
  <si>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</si>
  <si>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</si>
  <si>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</si>
  <si>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</si>
  <si>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</si>
  <si>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</si>
  <si>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</si>
  <si>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</si>
  <si>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</si>
  <si>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</si>
  <si>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</si>
  <si>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</si>
  <si>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</si>
  <si>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</si>
  <si>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</si>
  <si>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</si>
  <si>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</si>
  <si>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</si>
  <si>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</si>
  <si>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</si>
  <si>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</si>
  <si>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</si>
  <si>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</si>
  <si>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</si>
  <si>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</si>
  <si>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</si>
  <si>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</si>
  <si>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</si>
  <si>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</si>
  <si>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</si>
  <si>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</si>
  <si>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</si>
  <si>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</si>
  <si>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</si>
  <si>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</si>
  <si>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</si>
  <si>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</si>
  <si>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</si>
  <si>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</si>
  <si>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</si>
  <si>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</si>
  <si>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</si>
  <si>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</si>
  <si>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</si>
  <si>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</si>
  <si>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</si>
  <si>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</si>
  <si>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</si>
  <si>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</si>
  <si>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</si>
  <si>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</si>
  <si>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</si>
  <si>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</si>
  <si>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</si>
  <si>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</si>
  <si>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</si>
  <si>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</si>
  <si>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</si>
  <si>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</si>
  <si>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</si>
  <si>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</si>
  <si>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</si>
  <si>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</si>
  <si>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</si>
  <si>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</si>
  <si>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</si>
  <si>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</si>
  <si>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</si>
  <si>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</si>
  <si>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</si>
  <si>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</si>
  <si>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</si>
  <si>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</si>
  <si>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</si>
  <si>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</si>
  <si>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</si>
  <si>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</si>
  <si>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</si>
  <si>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</si>
  <si>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</si>
  <si>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</si>
  <si>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</si>
  <si>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</si>
  <si>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</si>
  <si>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</si>
  <si>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</si>
  <si>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</si>
  <si>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</si>
  <si>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</si>
  <si>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</si>
  <si>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</si>
  <si>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</si>
  <si>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</si>
  <si>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</si>
  <si>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</si>
  <si>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</si>
  <si>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</si>
  <si>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</si>
  <si>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</si>
  <si>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</si>
  <si>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</si>
  <si>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</si>
  <si>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</si>
  <si>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</si>
  <si>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</si>
  <si>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</si>
  <si>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</si>
  <si>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</si>
  <si>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</si>
  <si>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</si>
  <si>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</si>
  <si>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</si>
  <si>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</si>
  <si>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</si>
  <si>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</si>
  <si>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</si>
  <si>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</si>
  <si>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</si>
  <si>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</si>
  <si>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</si>
  <si>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</si>
  <si>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</si>
  <si>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</si>
  <si>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</si>
  <si>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</si>
  <si>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</si>
  <si>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</si>
  <si>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</si>
  <si>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</si>
  <si>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</si>
  <si>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</si>
  <si>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</si>
  <si>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</si>
  <si>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</si>
  <si>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</si>
  <si>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</si>
  <si>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</si>
  <si>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</si>
  <si>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</si>
  <si>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</si>
  <si>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</si>
  <si>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</si>
  <si>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</si>
  <si>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</si>
  <si>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</si>
  <si>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</si>
  <si>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</si>
  <si>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</si>
  <si>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</si>
  <si>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</si>
  <si>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</si>
  <si>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</si>
  <si>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</si>
  <si>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</si>
  <si>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</si>
  <si>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</si>
  <si>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</si>
  <si>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</si>
  <si>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</si>
  <si>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</si>
  <si>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</si>
  <si>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</si>
  <si>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</si>
  <si>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</si>
  <si>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</si>
  <si>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</si>
  <si>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</si>
  <si>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</si>
  <si>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</si>
  <si>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</si>
  <si>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</si>
  <si>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</si>
  <si>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</si>
  <si>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</si>
  <si>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</si>
  <si>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</si>
  <si>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</si>
  <si>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</si>
  <si>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</si>
  <si>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</si>
  <si>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</si>
  <si>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</si>
  <si>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</si>
  <si>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</si>
  <si>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</si>
  <si>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</si>
  <si>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</si>
  <si>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</si>
  <si>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</si>
  <si>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</si>
  <si>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</si>
  <si>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</si>
  <si>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</si>
  <si>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</si>
  <si>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</si>
  <si>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</si>
  <si>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</si>
  <si>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</si>
  <si>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</si>
  <si>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</si>
  <si>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</si>
  <si>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</si>
  <si>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</si>
  <si>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</si>
  <si>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</si>
  <si>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</si>
  <si>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</si>
  <si>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</si>
  <si>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</si>
  <si>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</si>
  <si>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</si>
  <si>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</si>
  <si>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</si>
  <si>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</si>
  <si>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</si>
  <si>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</si>
  <si>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</si>
  <si>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</si>
  <si>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</si>
  <si>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</si>
  <si>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</si>
  <si>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</si>
  <si>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</si>
  <si>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</si>
  <si>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</si>
  <si>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</si>
  <si>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</si>
  <si>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</si>
  <si>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</si>
  <si>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</si>
  <si>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</si>
  <si>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</si>
  <si>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</si>
  <si>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</si>
  <si>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</si>
  <si>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</si>
  <si>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</si>
  <si>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</si>
  <si>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</si>
  <si>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</si>
  <si>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</si>
  <si>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</si>
  <si>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</si>
  <si>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</si>
  <si>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</si>
  <si>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</si>
  <si>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</si>
  <si>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</si>
  <si>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</si>
  <si>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</si>
  <si>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</si>
  <si>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</si>
  <si>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</si>
  <si>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</si>
  <si>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</si>
  <si>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</si>
  <si>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</si>
  <si>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</si>
  <si>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</si>
  <si>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</si>
  <si>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</si>
  <si>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</si>
  <si>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</si>
  <si>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</si>
  <si>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</si>
  <si>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</si>
  <si>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</si>
  <si>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</si>
  <si>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</si>
  <si>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</si>
  <si>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</si>
  <si>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</si>
  <si>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</si>
  <si>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</si>
  <si>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</si>
  <si>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</si>
  <si>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</si>
  <si>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</si>
  <si>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</si>
  <si>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</si>
  <si>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</si>
  <si>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</si>
  <si>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</si>
  <si>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</si>
  <si>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</si>
  <si>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</si>
  <si>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</si>
  <si>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</si>
  <si>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</si>
  <si>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</si>
  <si>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</si>
  <si>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</si>
  <si>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</si>
  <si>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</si>
  <si>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</si>
  <si>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</si>
  <si>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</si>
  <si>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</si>
  <si>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</si>
  <si>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</si>
  <si>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</si>
  <si>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</si>
  <si>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</si>
  <si>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</si>
  <si>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</si>
  <si>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</si>
  <si>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</si>
  <si>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</si>
  <si>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</si>
  <si>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</si>
  <si>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</si>
  <si>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</si>
  <si>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</si>
  <si>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</si>
  <si>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</si>
  <si>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</si>
  <si>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</si>
  <si>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</si>
  <si>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</si>
  <si>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</si>
  <si>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</si>
  <si>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</si>
  <si>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</si>
  <si>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</si>
  <si>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</si>
  <si>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</si>
  <si>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</si>
  <si>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</si>
  <si>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</si>
  <si>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</si>
  <si>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</si>
  <si>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</si>
  <si>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</si>
  <si>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</si>
  <si>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</si>
  <si>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</si>
  <si>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</si>
  <si>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</si>
  <si>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</si>
  <si>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</si>
  <si>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</si>
  <si>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</si>
  <si>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</si>
  <si>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</si>
  <si>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</si>
  <si>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</si>
  <si>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</si>
  <si>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</si>
  <si>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</si>
  <si>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</si>
  <si>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</si>
  <si>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</si>
  <si>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</si>
  <si>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</si>
  <si>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</si>
  <si>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</si>
  <si>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</si>
  <si>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</si>
  <si>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</si>
  <si>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</si>
  <si>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</si>
  <si>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</si>
  <si>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</si>
  <si>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</si>
  <si>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</si>
  <si>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</si>
  <si>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</si>
  <si>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</si>
  <si>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</si>
  <si>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</si>
  <si>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</si>
  <si>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</si>
  <si>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</si>
  <si>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</si>
  <si>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</si>
  <si>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</si>
  <si>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</si>
  <si>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</si>
  <si>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</si>
  <si>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</si>
  <si>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</si>
  <si>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</si>
  <si>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</si>
  <si>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</si>
  <si>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</si>
  <si>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</si>
  <si>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</si>
  <si>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</si>
  <si>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</si>
  <si>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</si>
  <si>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</si>
  <si>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</si>
  <si>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</si>
  <si>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</si>
  <si>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</si>
  <si>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</si>
  <si>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</si>
  <si>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</si>
  <si>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</si>
  <si>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</si>
  <si>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</si>
  <si>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</si>
  <si>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</si>
  <si>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</si>
  <si>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</si>
  <si>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</si>
  <si>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</si>
  <si>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</si>
  <si>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</si>
  <si>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</si>
  <si>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</si>
  <si>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</si>
  <si>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</si>
  <si>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</si>
  <si>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</si>
  <si>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</si>
  <si>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</si>
  <si>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</si>
  <si>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</si>
  <si>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</si>
  <si>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</si>
  <si>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</si>
  <si>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</si>
  <si>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</si>
  <si>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</si>
  <si>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</si>
  <si>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</si>
  <si>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</si>
  <si>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</si>
  <si>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</si>
  <si>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</si>
  <si>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</si>
  <si>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</si>
  <si>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</si>
  <si>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</si>
  <si>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</si>
  <si>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</si>
  <si>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</si>
  <si>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</si>
  <si>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</si>
  <si>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</si>
  <si>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</si>
  <si>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</si>
  <si>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</si>
  <si>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</si>
  <si>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</si>
  <si>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</si>
  <si>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</si>
  <si>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</si>
  <si>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</si>
  <si>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</si>
  <si>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</si>
  <si>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</si>
  <si>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</si>
  <si>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</si>
  <si>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</si>
  <si>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</si>
  <si>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</si>
  <si>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</si>
  <si>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</si>
  <si>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</si>
  <si>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</si>
  <si>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</si>
  <si>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</si>
  <si>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</si>
  <si>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</si>
  <si>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</si>
  <si>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</si>
  <si>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</si>
  <si>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</si>
  <si>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</si>
  <si>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</si>
  <si>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</si>
  <si>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</si>
  <si>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</si>
  <si>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</si>
  <si>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</si>
  <si>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</si>
  <si>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</si>
  <si>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</si>
  <si>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</si>
  <si>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</si>
  <si>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</si>
  <si>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</si>
  <si>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</si>
  <si>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</si>
  <si>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</si>
  <si>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</si>
  <si>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</si>
  <si>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</si>
  <si>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</si>
  <si>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</si>
  <si>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</si>
  <si>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</si>
  <si>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</si>
  <si>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</si>
  <si>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</si>
  <si>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</si>
  <si>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</si>
  <si>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</si>
  <si>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</si>
  <si>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</si>
  <si>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</si>
  <si>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</si>
  <si>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</si>
  <si>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</si>
  <si>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</si>
  <si>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</si>
  <si>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</si>
  <si>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</si>
  <si>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</si>
  <si>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</si>
  <si>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</si>
  <si>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</si>
  <si>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</si>
  <si>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</si>
  <si>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</si>
  <si>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</si>
  <si>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</si>
  <si>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</si>
  <si>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</si>
  <si>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</si>
  <si>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</si>
  <si>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</si>
  <si>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</si>
  <si>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</si>
  <si>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</si>
  <si>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</si>
  <si>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</si>
  <si>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</si>
  <si>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</si>
  <si>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</si>
  <si>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</si>
  <si>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</si>
  <si>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</si>
  <si>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</si>
  <si>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</si>
  <si>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</si>
  <si>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</si>
  <si>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</si>
  <si>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</si>
  <si>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</si>
  <si>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</si>
  <si>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</si>
  <si>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</si>
  <si>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</si>
  <si>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</si>
  <si>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</si>
  <si>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</si>
  <si>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</si>
  <si>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</si>
  <si>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</si>
  <si>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</si>
  <si>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</si>
  <si>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</si>
  <si>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</si>
  <si>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</si>
  <si>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</si>
  <si>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</si>
  <si>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</si>
  <si>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</si>
  <si>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</si>
  <si>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</si>
  <si>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</si>
  <si>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</si>
  <si>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</si>
  <si>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</si>
  <si>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</si>
  <si>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</si>
  <si>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</si>
  <si>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</si>
  <si>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</si>
  <si>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</si>
  <si>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</si>
  <si>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</si>
  <si>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</si>
  <si>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</si>
  <si>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</si>
  <si>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</si>
  <si>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</si>
  <si>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</si>
  <si>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</si>
  <si>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</si>
  <si>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</si>
  <si>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</si>
  <si>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</si>
  <si>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</si>
  <si>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</si>
  <si>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</si>
  <si>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</si>
  <si>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</si>
  <si>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</si>
  <si>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</si>
  <si>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</si>
  <si>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</si>
  <si>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</si>
  <si>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</si>
  <si>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</si>
  <si>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</si>
  <si>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</si>
  <si>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</si>
  <si>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</si>
  <si>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</si>
  <si>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</si>
  <si>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</si>
  <si>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</si>
  <si>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</si>
  <si>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</si>
  <si>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</si>
  <si>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</si>
  <si>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</si>
  <si>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</si>
  <si>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</si>
  <si>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</si>
  <si>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</si>
  <si>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</si>
  <si>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</si>
  <si>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</si>
  <si>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</si>
  <si>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</si>
  <si>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</si>
  <si>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</si>
  <si>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</si>
  <si>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</si>
  <si>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</si>
  <si>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</si>
  <si>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</si>
  <si>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</si>
  <si>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</si>
  <si>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</si>
  <si>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</si>
  <si>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</si>
  <si>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</si>
  <si>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</si>
  <si>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</si>
  <si>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</si>
  <si>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</si>
  <si>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</si>
  <si>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</si>
  <si>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</si>
  <si>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</si>
  <si>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</si>
  <si>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</si>
  <si>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</si>
  <si>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</si>
  <si>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</si>
  <si>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</si>
  <si>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</si>
  <si>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</si>
  <si>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</si>
  <si>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</si>
  <si>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</si>
  <si>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</si>
  <si>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</si>
  <si>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</si>
  <si>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</si>
  <si>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</si>
  <si>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</si>
  <si>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</si>
  <si>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</si>
  <si>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</si>
  <si>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</si>
  <si>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</si>
  <si>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</si>
  <si>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</si>
  <si>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</si>
  <si>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</si>
  <si>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</si>
  <si>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</si>
  <si>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</si>
  <si>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</si>
  <si>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</si>
  <si>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</si>
  <si>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</si>
  <si>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</si>
  <si>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</si>
  <si>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</si>
  <si>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</si>
  <si>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</si>
  <si>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</si>
  <si>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</si>
  <si>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</si>
  <si>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</si>
  <si>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</si>
  <si>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</si>
  <si>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</si>
  <si>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</si>
  <si>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</si>
  <si>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</si>
  <si>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</si>
  <si>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</si>
  <si>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</si>
  <si>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</si>
  <si>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</si>
  <si>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</si>
  <si>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</si>
  <si>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</si>
  <si>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</si>
  <si>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</si>
  <si>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</si>
  <si>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</si>
  <si>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</si>
  <si>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</si>
  <si>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</si>
  <si>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</si>
  <si>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</si>
  <si>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</si>
  <si>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</si>
  <si>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</si>
  <si>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</si>
  <si>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</si>
  <si>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</si>
  <si>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</si>
  <si>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</si>
  <si>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</si>
  <si>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</si>
  <si>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</si>
  <si>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</si>
  <si>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</si>
  <si>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</si>
  <si>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</si>
  <si>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</si>
  <si>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</si>
  <si>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</si>
  <si>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</si>
  <si>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</si>
  <si>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</si>
  <si>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</si>
  <si>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</si>
  <si>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</si>
  <si>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</si>
  <si>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</si>
  <si>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</si>
  <si>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</si>
  <si>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</si>
  <si>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</si>
  <si>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</si>
  <si>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</si>
  <si>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</si>
  <si>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</si>
  <si>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</si>
  <si>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</si>
  <si>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</si>
  <si>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</si>
  <si>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</si>
  <si>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</si>
  <si>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</si>
  <si>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</si>
  <si>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</si>
  <si>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</si>
  <si>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</si>
  <si>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</si>
  <si>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</si>
  <si>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</si>
  <si>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</si>
  <si>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</si>
  <si>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</si>
  <si>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</si>
  <si>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</si>
  <si>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</si>
  <si>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</si>
  <si>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</si>
  <si>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</si>
  <si>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</si>
  <si>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</si>
  <si>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</si>
  <si>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</si>
  <si>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</si>
  <si>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</si>
  <si>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</si>
  <si>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</si>
  <si>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</si>
  <si>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</si>
  <si>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</si>
  <si>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</si>
  <si>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</si>
  <si>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</si>
  <si>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</si>
  <si>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</si>
  <si>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</si>
  <si>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</si>
  <si>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</si>
  <si>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</si>
  <si>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</si>
  <si>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</si>
  <si>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</si>
  <si>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</si>
  <si>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</si>
  <si>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</si>
  <si>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</si>
  <si>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</si>
  <si>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</si>
  <si>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</si>
  <si>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</si>
  <si>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</si>
  <si>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</si>
  <si>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</si>
  <si>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</si>
  <si>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</si>
  <si>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</si>
  <si>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</si>
  <si>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</si>
  <si>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</si>
  <si>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</si>
  <si>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</si>
  <si>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</si>
  <si>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</si>
  <si>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</si>
  <si>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</si>
  <si>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</si>
  <si>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</si>
  <si>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</si>
  <si>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</si>
  <si>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</si>
  <si>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</si>
  <si>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</si>
  <si>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</si>
  <si>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</si>
  <si>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</si>
  <si>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</si>
  <si>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</si>
  <si>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</si>
  <si>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</si>
  <si>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</si>
  <si>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</si>
  <si>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</si>
  <si>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</si>
  <si>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</si>
  <si>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</si>
  <si>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</si>
  <si>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</si>
  <si>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</si>
  <si>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</si>
  <si>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</si>
  <si>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</si>
  <si>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</si>
  <si>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</si>
  <si>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</si>
  <si>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</si>
  <si>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</si>
  <si>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</si>
  <si>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</si>
  <si>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</si>
  <si>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</si>
  <si>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</si>
  <si>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</si>
  <si>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</si>
  <si>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</si>
  <si>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</si>
  <si>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</si>
  <si>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</si>
  <si>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</si>
  <si>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</si>
  <si>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</si>
  <si>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</si>
  <si>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</si>
  <si>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</si>
  <si>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</si>
  <si>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</si>
  <si>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</si>
  <si>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</si>
  <si>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</si>
  <si>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</si>
  <si>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</si>
  <si>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</si>
  <si>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</si>
  <si>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</si>
  <si>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</si>
  <si>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</si>
  <si>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</si>
  <si>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</si>
  <si>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</si>
  <si>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</si>
  <si>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</si>
  <si>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</si>
  <si>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</si>
  <si>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</si>
  <si>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</si>
  <si>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</si>
  <si>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</si>
  <si>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</si>
  <si>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</si>
  <si>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</si>
  <si>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</si>
  <si>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</si>
  <si>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</si>
  <si>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</si>
  <si>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</si>
  <si>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</si>
  <si>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</si>
  <si>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</si>
  <si>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</si>
  <si>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</si>
  <si>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</si>
  <si>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</si>
  <si>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</si>
  <si>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</si>
  <si>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</si>
  <si>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</si>
  <si>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</si>
  <si>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</si>
  <si>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</si>
  <si>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</si>
  <si>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</si>
  <si>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</si>
  <si>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</si>
  <si>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</si>
  <si>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</si>
  <si>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</si>
  <si>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</si>
  <si>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</si>
  <si>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</si>
  <si>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</si>
  <si>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</si>
  <si>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</si>
  <si>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</si>
  <si>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</si>
  <si>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</si>
  <si>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</si>
  <si>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</si>
  <si>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</si>
  <si>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</si>
  <si>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</si>
  <si>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</si>
  <si>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</si>
  <si>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</si>
  <si>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</si>
  <si>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</si>
  <si>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</si>
  <si>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</si>
  <si>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</si>
  <si>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</si>
  <si>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</si>
  <si>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</si>
  <si>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</si>
  <si>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</si>
  <si>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</si>
  <si>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</si>
  <si>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</si>
  <si>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</si>
  <si>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</si>
  <si>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</si>
  <si>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</si>
  <si>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</si>
  <si>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</si>
  <si>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</si>
  <si>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</si>
  <si>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</si>
  <si>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</si>
  <si>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</si>
  <si>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</si>
  <si>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</si>
  <si>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</si>
  <si>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</si>
  <si>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</si>
  <si>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</si>
  <si>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</si>
  <si>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</si>
  <si>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</si>
  <si>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</si>
  <si>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</si>
  <si>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</si>
  <si>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</si>
  <si>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</si>
  <si>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</si>
  <si>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</si>
  <si>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</si>
  <si>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</si>
  <si>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</si>
  <si>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</si>
  <si>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</si>
  <si>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</si>
  <si>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</si>
  <si>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</si>
  <si>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</si>
  <si>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</si>
  <si>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</si>
  <si>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</si>
  <si>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</si>
  <si>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</si>
  <si>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</si>
  <si>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</si>
  <si>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</si>
  <si>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</si>
  <si>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</si>
  <si>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</si>
  <si>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</si>
  <si>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</si>
  <si>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</si>
  <si>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</si>
  <si>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</si>
  <si>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</si>
  <si>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</si>
  <si>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</si>
  <si>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</si>
  <si>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</si>
  <si>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</si>
  <si>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</si>
  <si>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</si>
  <si>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</si>
  <si>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</si>
  <si>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</si>
  <si>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</si>
  <si>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</si>
  <si>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</si>
  <si>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</si>
  <si>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</si>
  <si>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</si>
  <si>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</si>
  <si>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</si>
  <si>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</si>
  <si>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</si>
  <si>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</si>
  <si>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</si>
  <si>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</si>
  <si>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</si>
  <si>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</si>
  <si>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</si>
  <si>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</si>
  <si>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</si>
  <si>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</si>
  <si>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</si>
  <si>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PCM-20251005-00001044</t>
  </si>
  <si>
    <t>Site Restored by PG</t>
  </si>
  <si>
    <t>PCM-20251005-00001116</t>
  </si>
  <si>
    <t>ETA // 25mins</t>
  </si>
  <si>
    <t>PCM-20251005-00001191</t>
  </si>
  <si>
    <t>ETA // 20mins</t>
  </si>
  <si>
    <t>PCM-20251005-00001215</t>
  </si>
  <si>
    <t>Team on the way  35 min</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</si>
  <si>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</si>
  <si>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</si>
  <si>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</si>
  <si>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</si>
  <si>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</si>
  <si>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 xml:space="preserve"> PCM-20251004-00001504 </t>
  </si>
  <si>
    <t>site WAS access night usf area /EM team need 30 min</t>
  </si>
  <si>
    <t xml:space="preserve"> PCM-20251004-00001839 </t>
  </si>
  <si>
    <t xml:space="preserve"> Site ACCESS ISSUE AS  located at Al Qattan Tourist Village with limited access/team move to check need 80 min </t>
  </si>
  <si>
    <t xml:space="preserve"> PCM-20251004-00002094 </t>
  </si>
  <si>
    <t>access issue as site  Located at seaport</t>
  </si>
  <si>
    <t>PCM-20251005-00000990</t>
  </si>
  <si>
    <t>Access issue, located inside Airport, need special arrangement.</t>
  </si>
  <si>
    <t xml:space="preserve"> PCM-20251005-00001247 </t>
  </si>
  <si>
    <t>70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</si>
  <si>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</si>
  <si>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</si>
  <si>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</si>
  <si>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</si>
  <si>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PCM-20251003-00001576</t>
  </si>
  <si>
    <t>Minor</t>
  </si>
  <si>
    <t>Cell down due to obsolete module shortage ( issue esclated to LATIS team and waiting their support to arrange modules)</t>
  </si>
  <si>
    <t>PCM-20250926-00001863</t>
  </si>
  <si>
    <t>PCM-20251004-00001986</t>
  </si>
  <si>
    <t>PCM-20251003-00001199</t>
  </si>
  <si>
    <t xml:space="preserve">Cell down due to rectifier module faulty / under arrangement </t>
  </si>
  <si>
    <t>PCM-20251005-00001166</t>
  </si>
  <si>
    <t xml:space="preserve">ETA 70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</si>
</sst>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4">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165" fontId="27" fillId="9" borderId="10" xfId="0" applyNumberFormat="1" applyFont="1" applyFill="1" applyBorder="1" applyAlignment="1">
      <alignment horizontal="center" vertical="center"/>
    </xf>
    <xf numFmtId="165" fontId="27" fillId="9" borderId="10"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0" totalsRowShown="0" headerRowDxfId="174" dataDxfId="173" headerRowBorderDxfId="171" tableBorderDxfId="172" totalsRowBorderDxfId="170">
  <autoFilter ref="A1:L3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30">
    <sortCondition ref="H1:H30"/>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03" totalsRowShown="0" headerRowDxfId="157" dataDxfId="156" headerRowBorderDxfId="154" tableBorderDxfId="155" totalsRowBorderDxfId="153">
  <autoFilter ref="A1:CJ30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19" totalsRowShown="0" headerRowDxfId="64" dataDxfId="63" headerRowBorderDxfId="61" tableBorderDxfId="62">
  <autoFilter ref="A1:L121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0" totalsRowShown="0" headerRowDxfId="48" dataDxfId="47" headerRowBorderDxfId="45" tableBorderDxfId="46" totalsRowBorderDxfId="44">
  <autoFilter ref="A1:L2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81" totalsRowShown="0" headerRowDxfId="31" dataDxfId="30" headerRowBorderDxfId="28" tableBorderDxfId="29">
  <autoFilter ref="A1:L18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01" totalsRowShown="0" headerRowDxfId="15" dataDxfId="14" headerRowBorderDxfId="12" tableBorderDxfId="13">
  <autoFilter ref="A1:L30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30"/>
  <sheetViews>
    <sheetView workbookViewId="0">
      <selection activeCell="D3" sqref="D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272.38267962962709</v>
      </c>
      <c r="H2" s="90">
        <v>45662.943402777775</v>
      </c>
      <c r="I2" s="73" t="str">
        <f>IFERROR(VLOOKUP(D2,DB!A:F,6,0),"")</f>
        <v>Generator-SG</v>
      </c>
      <c r="J2" s="73" t="str">
        <f>IFERROR(VLOOKUP(D2,DB!A:G,7,0),"")</f>
        <v>Dead</v>
      </c>
      <c r="K2" s="81" t="s">
        <v>38965</v>
      </c>
      <c r="L2" s="79" t="str">
        <f>IFERROR(VLOOKUP(D2,DB!A:I,9,0),"")</f>
        <v>Latis</v>
      </c>
    </row>
    <row r="3" spans="1:12" ht="15" customHeight="1">
      <c r="A3" s="63"/>
      <c r="B3" s="73" t="str">
        <f>IFERROR(VLOOKUP(D3,DB!A:K,11,0),"")</f>
        <v/>
      </c>
      <c r="C3" s="64"/>
      <c r="D3" s="64"/>
      <c r="E3" s="65"/>
      <c r="F3" s="66"/>
      <c r="G3" s="67">
        <f ca="1">IFERROR(NOW()-F3,"")</f>
        <v>45935.331105555553</v>
      </c>
      <c r="H3" s="68"/>
      <c r="I3" s="73" t="str">
        <f>IFERROR(VLOOKUP(D3,DB!A:F,6,0),"")</f>
        <v/>
      </c>
      <c r="J3" s="73" t="str">
        <f>IFERROR(VLOOKUP(D3,DB!A:G,7,0),"")</f>
        <v/>
      </c>
      <c r="K3" s="69"/>
      <c r="L3" s="70" t="str">
        <f>IFERROR(VLOOKUP(D3,DB!A:I,9,0),"")</f>
        <v/>
      </c>
    </row>
    <row r="4" spans="1:12" ht="15" customHeight="1">
      <c r="A4" s="63"/>
      <c r="B4" s="73" t="str">
        <f>IFERROR(VLOOKUP(D4,DB!A:K,11,0),"")</f>
        <v/>
      </c>
      <c r="C4" s="64"/>
      <c r="D4" s="64"/>
      <c r="E4" s="65"/>
      <c r="F4" s="66"/>
      <c r="G4" s="67">
        <f ca="1">IFERROR(NOW()-F4,"")</f>
        <v>45935.331105555553</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45935.331105555553</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45935.331105555553</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45935.331105555553</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45935.331105555553</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45935.331105555553</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45935.331105555553</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45935.331105555553</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45935.331105555553</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45935.331105555553</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45935.331105555553</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45935.331105555553</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45935.331105555553</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45935.331105555553</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45935.331105555553</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45935.331105555553</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45935.331105555553</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45935.331105555553</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45935.331105555553</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45935.331105555553</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45935.331105555553</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45935.331105555553</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45935.331105555553</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45935.331105555553</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45935.331105555553</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45935.331105555553</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45935.331105555553</v>
      </c>
      <c r="H30" s="68"/>
      <c r="I30" s="73" t="str">
        <f>IFERROR(VLOOKUP(D30,DB!A:F,6,0),"")</f>
        <v/>
      </c>
      <c r="J30" s="73" t="str">
        <f>IFERROR(VLOOKUP(D30,DB!A:G,7,0),"")</f>
        <v/>
      </c>
      <c r="K30" s="69"/>
      <c r="L30" s="70" t="str">
        <f>IFERROR(VLOOKUP(D30,DB!A:I,9,0),"")</f>
        <v/>
      </c>
    </row>
  </sheetData>
  <customSheetViews>
    <customSheetView guid="{F6042A99-DD27-4453-835D-0834D95730CC}" filter="1" showAutoFilter="1">
      <pageMargins left="0" right="0" top="0" bottom="0" header="0" footer="0"/>
      <autoFilter ref="B1:M1" xr:uid="{95F5565B-1F03-4F56-AFC6-0AD15FDC8299}"/>
    </customSheetView>
  </customSheetViews>
  <dataValidations count="2">
    <dataValidation allowBlank="1" showInputMessage="1" showErrorMessage="1" sqref="E1" xr:uid="{5DBA255D-CDD9-49FB-AD3C-AF70AB4EE696}"/>
    <dataValidation type="list" allowBlank="1" showInputMessage="1" showErrorMessage="1" sqref="E2:E3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03"/>
  <sheetViews>
    <sheetView workbookViewId="0">
      <selection activeCell="D7" sqref="D7"/>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8.69921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38966</v>
      </c>
      <c r="N1" s="103" t="s">
        <v>38967</v>
      </c>
      <c r="O1" s="103" t="s">
        <v>38968</v>
      </c>
      <c r="P1" s="103" t="s">
        <v>38969</v>
      </c>
      <c r="Q1" s="103" t="s">
        <v>38970</v>
      </c>
      <c r="R1" s="103" t="s">
        <v>38971</v>
      </c>
      <c r="S1" s="103" t="s">
        <v>38972</v>
      </c>
      <c r="T1" s="103" t="s">
        <v>38973</v>
      </c>
      <c r="U1" s="103" t="s">
        <v>38974</v>
      </c>
      <c r="V1" s="103" t="s">
        <v>38975</v>
      </c>
      <c r="W1" s="103" t="s">
        <v>38976</v>
      </c>
      <c r="X1" s="103" t="s">
        <v>38977</v>
      </c>
      <c r="Y1" s="103" t="s">
        <v>38978</v>
      </c>
      <c r="Z1" s="103" t="s">
        <v>38979</v>
      </c>
      <c r="AA1" s="103" t="s">
        <v>38980</v>
      </c>
      <c r="AB1" s="103" t="s">
        <v>38981</v>
      </c>
      <c r="AC1" s="103" t="s">
        <v>38982</v>
      </c>
      <c r="AD1" s="103" t="s">
        <v>38983</v>
      </c>
      <c r="AE1" s="103" t="s">
        <v>38984</v>
      </c>
      <c r="AF1" s="103" t="s">
        <v>38985</v>
      </c>
      <c r="AG1" s="103" t="s">
        <v>38986</v>
      </c>
      <c r="AH1" s="103" t="s">
        <v>38987</v>
      </c>
      <c r="AI1" s="103" t="s">
        <v>38988</v>
      </c>
      <c r="AJ1" s="103" t="s">
        <v>38989</v>
      </c>
      <c r="AK1" s="103" t="s">
        <v>38990</v>
      </c>
      <c r="AL1" s="103" t="s">
        <v>38991</v>
      </c>
      <c r="AM1" s="103" t="s">
        <v>38992</v>
      </c>
      <c r="AN1" s="103" t="s">
        <v>38993</v>
      </c>
      <c r="AO1" s="103" t="s">
        <v>38994</v>
      </c>
      <c r="AP1" s="103" t="s">
        <v>38995</v>
      </c>
      <c r="AQ1" s="103" t="s">
        <v>38996</v>
      </c>
      <c r="AR1" s="103" t="s">
        <v>38997</v>
      </c>
      <c r="AS1" s="103" t="s">
        <v>38998</v>
      </c>
      <c r="AT1" s="103" t="s">
        <v>38999</v>
      </c>
      <c r="AU1" s="103" t="s">
        <v>39000</v>
      </c>
      <c r="AV1" s="103" t="s">
        <v>39001</v>
      </c>
      <c r="AW1" s="103" t="s">
        <v>39002</v>
      </c>
      <c r="AX1" s="103" t="s">
        <v>39003</v>
      </c>
      <c r="AY1" s="103" t="s">
        <v>39004</v>
      </c>
      <c r="AZ1" s="103" t="s">
        <v>39005</v>
      </c>
      <c r="BA1" s="103" t="s">
        <v>39006</v>
      </c>
      <c r="BB1" s="103" t="s">
        <v>39007</v>
      </c>
      <c r="BC1" s="103" t="s">
        <v>39008</v>
      </c>
      <c r="BD1" s="103" t="s">
        <v>39009</v>
      </c>
      <c r="BE1" s="103" t="s">
        <v>39010</v>
      </c>
      <c r="BF1" s="103" t="s">
        <v>39011</v>
      </c>
      <c r="BG1" s="103" t="s">
        <v>39012</v>
      </c>
      <c r="BH1" s="103" t="s">
        <v>39013</v>
      </c>
      <c r="BI1" s="103" t="s">
        <v>39014</v>
      </c>
      <c r="BJ1" s="103" t="s">
        <v>39015</v>
      </c>
      <c r="BK1" s="103" t="s">
        <v>39016</v>
      </c>
      <c r="BL1" s="103" t="s">
        <v>39017</v>
      </c>
      <c r="BM1" s="103" t="s">
        <v>39018</v>
      </c>
      <c r="BN1" s="103" t="s">
        <v>39019</v>
      </c>
      <c r="BO1" s="103" t="s">
        <v>39020</v>
      </c>
      <c r="BP1" s="103" t="s">
        <v>39021</v>
      </c>
      <c r="BQ1" s="103" t="s">
        <v>39022</v>
      </c>
      <c r="BR1" s="103" t="s">
        <v>39023</v>
      </c>
      <c r="BS1" s="103" t="s">
        <v>39024</v>
      </c>
      <c r="BT1" s="103" t="s">
        <v>39025</v>
      </c>
      <c r="BU1" s="103" t="s">
        <v>39026</v>
      </c>
      <c r="BV1" s="103" t="s">
        <v>39027</v>
      </c>
      <c r="BW1" s="103" t="s">
        <v>39028</v>
      </c>
      <c r="BX1" s="103" t="s">
        <v>39029</v>
      </c>
      <c r="BY1" s="103" t="s">
        <v>39030</v>
      </c>
      <c r="BZ1" s="103" t="s">
        <v>39031</v>
      </c>
      <c r="CA1" s="103" t="s">
        <v>39032</v>
      </c>
      <c r="CB1" s="103" t="s">
        <v>39033</v>
      </c>
      <c r="CC1" s="103" t="s">
        <v>39034</v>
      </c>
      <c r="CD1" s="103" t="s">
        <v>39035</v>
      </c>
      <c r="CE1" s="103" t="s">
        <v>39036</v>
      </c>
      <c r="CF1" s="103" t="s">
        <v>39037</v>
      </c>
      <c r="CG1" s="103" t="s">
        <v>39038</v>
      </c>
      <c r="CH1" s="103" t="s">
        <v>39039</v>
      </c>
      <c r="CI1" s="103" t="s">
        <v>39040</v>
      </c>
      <c r="CJ1" s="103" t="s">
        <v>39041</v>
      </c>
    </row>
    <row r="2" spans="1:88" s="82" customFormat="1" ht="31.5" customHeight="1">
      <c r="A2" s="75" t="s">
        <v>39042</v>
      </c>
      <c r="B2" s="75" t="s">
        <v>27</v>
      </c>
      <c r="C2" s="75">
        <v>1</v>
      </c>
      <c r="D2" s="75" t="s">
        <v>19278</v>
      </c>
      <c r="E2" s="100" t="s">
        <v>39043</v>
      </c>
      <c r="F2" s="88">
        <v>45322.056979166664</v>
      </c>
      <c r="G2" s="89" t="s">
        <v>39044</v>
      </c>
      <c r="H2" s="102">
        <v>45322.050729166665</v>
      </c>
      <c r="I2" s="75" t="s">
        <v>83</v>
      </c>
      <c r="J2" s="75" t="s">
        <v>65</v>
      </c>
      <c r="K2" s="101" t="s">
        <v>39045</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39046</v>
      </c>
      <c r="B3" s="75" t="str">
        <f>IFERROR(VLOOKUP(D3,DB!A:K,11,0),"")</f>
        <v>R2</v>
      </c>
      <c r="C3" s="75">
        <v>1</v>
      </c>
      <c r="D3" s="75" t="s">
        <v>31039</v>
      </c>
      <c r="E3" s="100" t="s">
        <v>39043</v>
      </c>
      <c r="F3" s="88">
        <v>45691.651782407411</v>
      </c>
      <c r="G3" s="89">
        <f ca="1">IFERROR(NOW()-F3,"-")</f>
        <v>243.67932280091918</v>
      </c>
      <c r="H3" s="102">
        <v>45691.645879629628</v>
      </c>
      <c r="I3" s="75" t="str">
        <f>IFERROR(VLOOKUP(D3,DB!A:F,6,0),"")</f>
        <v>Generator-SG</v>
      </c>
      <c r="J3" s="75" t="str">
        <f>IFERROR(VLOOKUP(D3,DB!A:G,7,0),"")</f>
        <v>Vandalized</v>
      </c>
      <c r="K3" s="101" t="s">
        <v>39047</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39048</v>
      </c>
      <c r="B4" s="75" t="str">
        <f>IFERROR(VLOOKUP(D4,DB!A:K,11,0),"")</f>
        <v>R2</v>
      </c>
      <c r="C4" s="75">
        <v>1</v>
      </c>
      <c r="D4" s="75" t="s">
        <v>31078</v>
      </c>
      <c r="E4" s="88" t="s">
        <v>38964</v>
      </c>
      <c r="F4" s="88">
        <v>45806.727083333331</v>
      </c>
      <c r="G4" s="89">
        <f ca="1">IFERROR(NOW()-F4,"-")</f>
        <v>128.60402187499858</v>
      </c>
      <c r="H4" s="88">
        <v>45791.543067129627</v>
      </c>
      <c r="I4" s="75" t="str">
        <f>IFERROR(VLOOKUP(D4,DB!A:F,6,0),"")</f>
        <v>SCECO</v>
      </c>
      <c r="J4" s="75" t="str">
        <f>IFERROR(VLOOKUP(D4,DB!A:G,7,0),"")</f>
        <v>No BB Shifted</v>
      </c>
      <c r="K4" s="101" t="s">
        <v>39049</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39050</v>
      </c>
      <c r="B5" s="75" t="str">
        <f>IFERROR(VLOOKUP(D5,DB!A:K,11,0),"")</f>
        <v>R2</v>
      </c>
      <c r="C5" s="75">
        <v>1</v>
      </c>
      <c r="D5" s="75" t="s">
        <v>29168</v>
      </c>
      <c r="E5" s="100" t="s">
        <v>38964</v>
      </c>
      <c r="F5" s="88">
        <v>45824.999837962961</v>
      </c>
      <c r="G5" s="89">
        <f ca="1">IFERROR(NOW()-F5,"-")</f>
        <v>110.33126724536851</v>
      </c>
      <c r="H5" s="88">
        <v>45824.993587962963</v>
      </c>
      <c r="I5" s="75" t="str">
        <f>IFERROR(VLOOKUP(D5,DB!A:F,6,0),"")</f>
        <v>Generator-SG</v>
      </c>
      <c r="J5" s="75" t="str">
        <f>IFERROR(VLOOKUP(D5,DB!A:G,7,0),"")</f>
        <v>Good</v>
      </c>
      <c r="K5" s="101" t="s">
        <v>39051</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39052</v>
      </c>
      <c r="B6" s="18" t="str">
        <f>IFERROR(VLOOKUP(D6,DB!A:K,11,0),"")</f>
        <v>R2</v>
      </c>
      <c r="C6" s="18">
        <v>1</v>
      </c>
      <c r="D6" s="18" t="s">
        <v>29506</v>
      </c>
      <c r="E6" s="131" t="s">
        <v>38964</v>
      </c>
      <c r="F6" s="132">
        <v>45935.194513888891</v>
      </c>
      <c r="G6" s="133">
        <f ca="1">IFERROR(NOW()-F6,"-")</f>
        <v>0.13659131943859393</v>
      </c>
      <c r="H6" s="132">
        <v>45935.167430555557</v>
      </c>
      <c r="I6" s="18" t="str">
        <f>IFERROR(VLOOKUP(D6,DB!A:F,6,0),"")</f>
        <v>SCECO</v>
      </c>
      <c r="J6" s="18" t="str">
        <f>IFERROR(VLOOKUP(D6,DB!A:G,7,0),"")</f>
        <v>Dead</v>
      </c>
      <c r="K6" s="19" t="s">
        <v>39053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t="s">
        <v>39054</v>
      </c>
      <c r="B7" s="18" t="str">
        <f>IFERROR(VLOOKUP(D7,DB!A:K,11,0),"")</f>
        <v>R2</v>
      </c>
      <c r="C7" s="18">
        <v>1</v>
      </c>
      <c r="D7" s="18" t="s">
        <v>24446</v>
      </c>
      <c r="E7" s="131" t="s">
        <v>38964</v>
      </c>
      <c r="F7" s="132">
        <v>45935.248159722221</v>
      </c>
      <c r="G7" s="133">
        <f ca="1">IFERROR(NOW()-F7,"-")</f>
        <v>8.2945486108656041E-2</v>
      </c>
      <c r="H7" s="132">
        <v>45935.242604166669</v>
      </c>
      <c r="I7" s="18" t="str">
        <f>IFERROR(VLOOKUP(D7,DB!A:F,6,0),"")</f>
        <v>SCECO</v>
      </c>
      <c r="J7" s="18" t="str">
        <f>IFERROR(VLOOKUP(D7,DB!A:G,7,0),"")</f>
        <v>Dead</v>
      </c>
      <c r="K7" s="19" t="s">
        <v>39055</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t="s">
        <v>39056</v>
      </c>
      <c r="B8" s="18" t="str">
        <f>IFERROR(VLOOKUP(D8,DB!A:K,11,0),"")</f>
        <v>R2</v>
      </c>
      <c r="C8" s="18">
        <v>1</v>
      </c>
      <c r="D8" s="18" t="s">
        <v>29978</v>
      </c>
      <c r="E8" s="131" t="s">
        <v>38964</v>
      </c>
      <c r="F8" s="132">
        <v>45935.295347222222</v>
      </c>
      <c r="G8" s="133">
        <f ca="1">IFERROR(NOW()-F8,"-")</f>
        <v>3.5757986108365003E-2</v>
      </c>
      <c r="H8" s="132">
        <v>45935.289097222223</v>
      </c>
      <c r="I8" s="18" t="str">
        <f>IFERROR(VLOOKUP(D8,DB!A:F,6,0),"")</f>
        <v>Generator-SG</v>
      </c>
      <c r="J8" s="18" t="str">
        <f>IFERROR(VLOOKUP(D8,DB!A:G,7,0),"")</f>
        <v>No BB Shifted</v>
      </c>
      <c r="K8" s="19" t="s">
        <v>39057</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45935.33110520833</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45935.33110520833</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45935.33110520833</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45935.33110520833</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45935.33110520833</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45935.33110520833</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45935.33110520833</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45935.33110520833</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45935.33110520833</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45935.33110520833</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45935.33110520833</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45935.33110520833</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45935.33110520833</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45935.33110520833</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45935.33110520833</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45935.33110520833</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45935.33110520833</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45935.33110520833</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45935.33110520833</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45935.33110520833</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45935.33110520833</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45935.33110520833</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45935.33110520833</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45935.33110520833</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45935.33110520833</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45935.33110520833</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45935.33110520833</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45935.33110520833</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45935.33110520833</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45935.33110520833</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45935.33110520833</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45935.33110520833</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45935.33110520833</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45935.33110520833</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45935.33110520833</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45935.33110520833</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45935.33110520833</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45935.33110520833</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45935.33110520833</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45935.33110520833</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45935.33110520833</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45935.33110520833</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45935.33110520833</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45935.33110520833</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45935.33110520833</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45935.33110520833</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45935.33110520833</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45935.33110520833</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45935.33110520833</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45935.33110520833</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45935.33110520833</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45935.33110520833</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45935.33110520833</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45935.33110520833</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45935.33110520833</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45935.33110520833</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45935.33110520833</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45935.33110520833</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45935.33110520833</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45935.33110520833</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45935.33110520833</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45935.33110520833</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45935.33110520833</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45935.33110520833</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45935.33110520833</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45935.33110520833</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45935.33110520833</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45935.33110520833</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45935.33110520833</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45935.33110520833</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45935.33110520833</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45935.33110520833</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45935.33110520833</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45935.33110520833</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45935.33110520833</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45935.33110520833</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45935.33110520833</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45935.33110520833</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45935.33110520833</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45935.33110520833</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45935.33110520833</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45935.33110520833</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45935.33110520833</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45935.33110520833</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45935.33110520833</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45935.33110520833</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45935.33110520833</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45935.33110520833</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45935.33110520833</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45935.33110520833</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45935.33110520833</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45935.33110520833</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45935.33110520833</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45935.33110520833</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45935.33110520833</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45935.33110520833</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45935.33110520833</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45935.33110520833</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45935.33110520833</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45935.33110520833</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45935.33110520833</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45935.33110520833</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45935.33110520833</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45935.33110520833</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45935.33110520833</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45935.33110520833</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45935.33110520833</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45935.33110520833</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45935.33110520833</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45935.33110520833</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45935.33110520833</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45935.33110520833</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45935.33110520833</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45935.33110520833</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45935.33110520833</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45935.33110520833</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45935.33110520833</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45935.33110520833</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45935.33110520833</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45935.33110520833</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45935.33110520833</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45935.33110520833</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45935.33110520833</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45935.33110520833</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45935.33110520833</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45935.33110520833</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45935.33110520833</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45935.33110520833</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45935.33110520833</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45935.33110520833</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45935.33110520833</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45935.33110520833</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45935.33110520833</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45935.33110520833</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45935.33110520833</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45935.33110520833</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45935.33110520833</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45935.33110520833</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45935.33110520833</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45935.33110520833</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45935.33110520833</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45935.33110520833</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45935.33110520833</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45935.33110520833</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45935.33110520833</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45935.33110520833</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45935.33110520833</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45935.33110520833</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45935.33110520833</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45935.33110520833</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45935.33110520833</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45935.33110520833</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45935.33110520833</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45935.33110520833</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45935.33110520833</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45935.33110520833</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45935.33110520833</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45935.33110520833</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45935.33110520833</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45935.33110520833</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45935.33110520833</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45935.33110520833</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45935.33110520833</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45935.33110520833</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45935.33110520833</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45935.33110520833</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45935.33110520833</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45935.33110520833</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45935.33110520833</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45935.33110520833</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45935.33110520833</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45935.33110520833</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45935.33110520833</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45935.33110520833</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45935.33110520833</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45935.33110520833</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45935.33110520833</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45935.33110520833</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45935.33110520833</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45935.33110520833</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45935.33110520833</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45935.33110520833</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45935.33110520833</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45935.33110520833</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45935.33110520833</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45935.33110520833</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45935.33110520833</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45935.33110520833</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45935.33110520833</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45935.33110520833</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45935.33110520833</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45935.33110520833</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45935.33110520833</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45935.33110520833</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45935.33110520833</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45935.33110520833</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45935.33110520833</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45935.33110520833</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45935.33110520833</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45935.33110520833</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45935.33110520833</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45935.33110520833</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45935.33110520833</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45935.33110520833</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45935.33110520833</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45935.33110520833</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45935.33110520833</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45935.33110520833</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45935.33110520833</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45935.33110520833</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45935.33110520833</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45935.33110520833</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45935.33110520833</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45935.33110520833</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45935.33110520833</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45935.33110520833</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45935.33110520833</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45935.33110520833</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45935.33110520833</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45935.33110520833</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45935.33110520833</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45935.33110520833</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45935.33110520833</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45935.33110520833</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45935.33110520833</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45935.33110520833</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45935.33110520833</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45935.33110520833</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45935.33110520833</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45935.33110520833</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45935.33110520833</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45935.33110520833</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45935.33110520833</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45935.33110520833</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45935.33110520833</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45935.33110520833</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45935.33110520833</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45935.33110520833</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45935.33110520833</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45935.33110520833</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45935.33110520833</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45935.33110520833</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45935.33110520833</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45935.33110520833</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45935.33110520833</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45935.33110520833</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45935.33110520833</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45935.33110520833</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45935.33110520833</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45935.33110520833</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45935.33110520833</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45935.33110520833</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45935.33110520833</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45935.33110520833</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45935.33110520833</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45935.33110520833</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45935.33110520833</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45935.33110520833</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45935.33110520833</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45935.33110520833</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45935.33110520833</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45935.33110520833</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45935.33110520833</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45935.33110520833</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45935.33110520833</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45935.33110520833</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45935.33110520833</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45935.33110520833</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45935.33110520833</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45935.33110520833</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45935.33110520833</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45935.33110520833</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45935.33110520833</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45935.33110520833</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45935.33110520833</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45935.33110520833</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45935.33110520833</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45935.33110520833</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45935.33110520833</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45935.33110520833</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45935.33110520833</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45935.33110520833</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45935.33110520833</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45935.33110520833</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45935.33110520833</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45935.33110520833</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45935.33110520833</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45935.33110520833</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45935.33110520833</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45935.33110520833</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45935.33110520833</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45935.33110520833</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45935.33110520833</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45935.33110520833</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45935.33110520833</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sheetData>
  <dataValidations count="2">
    <dataValidation allowBlank="1" showInputMessage="1" showErrorMessage="1" sqref="E1" xr:uid="{4D935161-CDD3-4592-B877-3FB59C99E142}"/>
    <dataValidation type="list" allowBlank="1" showInputMessage="1" showErrorMessage="1" sqref="E3:E30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19"/>
  <sheetViews>
    <sheetView workbookViewId="0">
      <selection activeCell="D7" sqref="D7"/>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3" width="9" style="24"/>
    <col min="16384" max="16384" width="9" style="24" bestFit="1" customWidth="1"/>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01" t="s">
        <v>39058</v>
      </c>
      <c r="B2" s="75" t="str">
        <f>IFERROR(VLOOKUP(D2,DB!A:K,11,0),"")</f>
        <v>R3</v>
      </c>
      <c r="C2" s="18">
        <v>1</v>
      </c>
      <c r="D2" s="18" t="s">
        <v>10783</v>
      </c>
      <c r="E2" s="18" t="s">
        <v>38964</v>
      </c>
      <c r="F2" s="142">
        <v>45935.305949074071</v>
      </c>
      <c r="G2" s="21">
        <f t="shared" ref="G2:G52" ca="1" si="0">IFERROR(NOW()-F2,"-")</f>
        <v>2.5156134259304963E-2</v>
      </c>
      <c r="H2" s="143">
        <v>45935.300833333335</v>
      </c>
      <c r="I2" s="19" t="str">
        <f>IFERROR(VLOOKUP(D2,DB!A:F,6,0),"")</f>
        <v>SCECO</v>
      </c>
      <c r="J2" s="18" t="str">
        <f>IFERROR(VLOOKUP(D2,DB!A:G,7,0),"")</f>
        <v>Dead</v>
      </c>
      <c r="K2" s="50" t="s">
        <v>39059</v>
      </c>
      <c r="L2" s="23" t="str">
        <f>IFERROR(VLOOKUP(D2,DB!A:I,9,0),"")</f>
        <v>Latis</v>
      </c>
    </row>
    <row r="3" spans="1:13" ht="15" customHeight="1">
      <c r="A3" s="19"/>
      <c r="B3" s="75" t="str">
        <f>IFERROR(VLOOKUP(D3,DB!A:K,11,0),"")</f>
        <v/>
      </c>
      <c r="C3" s="18"/>
      <c r="D3" s="18"/>
      <c r="E3" s="18"/>
      <c r="F3" s="20"/>
      <c r="G3" s="21">
        <f t="shared" ca="1" si="0"/>
        <v>45935.331105555553</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45935.331105555553</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45935.331105555553</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45935.331105555553</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45935.331105555553</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45935.331105555553</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45935.331105555553</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45935.331105555553</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45935.331105555553</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45935.331105555553</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45935.331105555553</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45935.331105555553</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45935.331105555553</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45935.331105555553</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45935.331105555553</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45935.331105555553</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45935.331105555553</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45935.331105555553</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45935.331105555553</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45935.331105555553</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45935.331105555553</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45935.331105555553</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45935.331105555553</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45935.331105555553</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45935.331105555553</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45935.331105555553</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45935.331105555553</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45935.331105555553</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45935.331105555553</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45935.331105555553</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45935.331105555553</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45935.331105555553</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45935.331105555553</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45935.331105555553</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45935.331105555553</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45935.331105555553</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45935.331105555553</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45935.331105555553</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45935.331105555553</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45935.331105555553</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45935.331105555553</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45935.331105555553</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45935.331105555553</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45935.331105555553</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45935.331105555553</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45935.331105555553</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45935.331105555553</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45935.331105555553</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45935.331105555553</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45935.331105555553</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ref="G53:G116" ca="1" si="1">IFERROR(NOW()-F53,"-")</f>
        <v>45935.331105555553</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45935.331105555553</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45935.331105555553</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45935.331105555553</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45935.331105555553</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45935.331105555553</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45935.331105555553</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45935.331105555553</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45935.331105555553</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45935.331105555553</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45935.331105555553</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45935.331105555553</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45935.331105555553</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45935.331105555553</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45935.331105555553</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45935.331105555553</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45935.331105555553</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45935.331105555553</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45935.331105555553</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45935.331105555553</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45935.331105555553</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45935.331105555553</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45935.331105555553</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45935.331105555553</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45935.331105555553</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45935.331105555553</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45935.331105555553</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45935.331105555553</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45935.331105555553</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45935.331105555553</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45935.331105555553</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45935.331105555553</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45935.331105555553</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45935.331105555553</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45935.331105555553</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45935.331105555553</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45935.331105555553</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45935.331105555553</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45935.331105555553</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45935.331105555553</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45935.331105555553</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45935.331105555553</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45935.331105555553</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45935.331105555553</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45935.331105555553</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45935.331105555553</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45935.331105555553</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45935.331105555553</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45935.331105555553</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45935.331105555553</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45935.331105555553</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45935.331105555553</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45935.331105555553</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45935.331105555553</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45935.331105555553</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45935.331105555553</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45935.331105555553</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45935.331105555553</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45935.331105555553</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45935.331105555553</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45935.331105555553</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45935.331105555553</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45935.331105555553</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45935.331105555553</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ref="G117:G180" ca="1" si="2">IFERROR(NOW()-F117,"-")</f>
        <v>45935.331105555553</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45935.331105555553</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45935.331105555553</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45935.331105555553</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45935.331105555553</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45935.331105555553</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45935.331105555553</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45935.331105555553</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45935.331105555553</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45935.331105555553</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45935.331105555553</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45935.331105555553</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45935.331105555553</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45935.331105555553</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45935.331105555553</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45935.331105555553</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45935.331105555553</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45935.331105555553</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45935.331105555553</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45935.331105555553</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45935.331105555553</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45935.331105555553</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45935.331105555553</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45935.331105555553</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45935.331105555553</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45935.331105555553</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45935.331105555553</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45935.331105555553</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45935.331105555553</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45935.331105555553</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45935.331105555553</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45935.331105555553</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45935.331105555553</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45935.331105555553</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45935.331105555553</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45935.331105555553</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45935.331105555553</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45935.331105555553</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45935.331105555553</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45935.331105555553</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45935.331105555553</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45935.331105555553</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45935.331105555553</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45935.331105555553</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45935.331105555553</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45935.331105555553</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45935.331105555553</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45935.331105555553</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45935.331105555553</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45935.331105555553</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45935.331105555553</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45935.331105555553</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45935.331105555553</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45935.331105555553</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45935.331105555553</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45935.331105555553</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45935.331105555553</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45935.331105555553</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45935.331105555553</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45935.331105555553</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45935.331105555553</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45935.331105555553</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45935.331105555553</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45935.331105555553</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ref="G181:G244" ca="1" si="3">IFERROR(NOW()-F181,"-")</f>
        <v>45935.331105555553</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45935.331105555553</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45935.331105555553</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45935.331105555553</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45935.331105555553</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45935.331105555553</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45935.331105555553</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45935.331105555553</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45935.331105555553</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45935.331105555553</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45935.331105555553</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45935.331105555553</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45935.331105555553</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45935.331105555553</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45935.331105555553</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45935.331105555553</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45935.331105555553</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45935.331105555553</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45935.331105555553</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45935.331105555553</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45935.331105555553</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45935.331105555553</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45935.331105555553</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45935.331105555553</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45935.331105555553</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45935.331105555553</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45935.331105555553</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45935.331105555553</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45935.331105555553</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45935.331105555553</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45935.331105555553</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45935.331105555553</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45935.331105555553</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45935.331105555553</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45935.331105555553</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45935.331105555553</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45935.331105555553</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45935.331105555553</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45935.331105555553</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45935.331105555553</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45935.331105555553</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45935.331105555553</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45935.331105555553</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45935.331105555553</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45935.331105555553</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45935.331105555553</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45935.331105555553</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45935.331105555553</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45935.331105555553</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45935.331105555553</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45935.331105555553</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45935.331105555553</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45935.331105555553</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45935.331105555553</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45935.331105555553</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45935.331105555553</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45935.331105555553</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45935.331105555553</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45935.331105555553</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45935.331105555553</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45935.331105555553</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45935.331105555553</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45935.331105555553</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45935.331105555553</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ref="G245:G308" ca="1" si="4">IFERROR(NOW()-F245,"-")</f>
        <v>45935.331105555553</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45935.331105555553</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45935.331105555553</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45935.331105555553</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45935.331105555553</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45935.331105555553</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45935.331105555553</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45935.331105555553</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45935.331105555553</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45935.331105555553</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45935.331105555553</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45935.331105555553</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45935.331105555553</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45935.331105555553</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45935.331105555553</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45935.331105555553</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45935.331105555553</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45935.331105555553</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45935.331105555553</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45935.331105555553</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45935.331105555553</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45935.331105555553</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45935.331105555553</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45935.331105555553</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45935.331105555553</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45935.331105555553</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45935.331105555553</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45935.331105555553</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45935.331105555553</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45935.331105555553</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45935.331105555553</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45935.331105555553</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45935.331105555553</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45935.331105555553</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45935.331105555553</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45935.331105555553</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45935.331105555553</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45935.331105555553</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45935.331105555553</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45935.331105555553</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45935.331105555553</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45935.331105555553</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45935.331105555553</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45935.331105555553</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45935.331105555553</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45935.331105555553</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45935.331105555553</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45935.331105555553</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45935.331105555553</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45935.331105555553</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45935.331105555553</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45935.331105555553</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45935.331105555553</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45935.331105555553</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45935.331105555553</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45935.331105555553</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45935.331105555553</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45935.331105555553</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45935.331105555553</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45935.331105555553</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45935.331105555553</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45935.331105555553</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45935.331105555553</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45935.331105555553</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ref="G309:G372" ca="1" si="5">IFERROR(NOW()-F309,"-")</f>
        <v>45935.331105555553</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45935.331105555553</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45935.331105555553</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45935.331105555553</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45935.331105555553</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45935.331105555553</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45935.331105555553</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45935.331105555553</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45935.331105555553</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45935.331105555553</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45935.331105555553</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45935.331105555553</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45935.331105555553</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45935.331105555553</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45935.331105555553</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45935.331105555553</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45935.331105555553</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45935.331105555553</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45935.331105555553</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45935.331105555553</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45935.331105555553</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45935.331105555553</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45935.331105555553</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45935.331105555553</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45935.331105555553</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45935.331105555553</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45935.331105555553</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45935.331105555553</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45935.331105555553</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45935.331105555553</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45935.331105555553</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45935.331105555553</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45935.331105555553</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45935.331105555553</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45935.331105555553</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45935.331105555553</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45935.331105555553</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45935.331105555553</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45935.331105555553</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45935.331105555553</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45935.331105555553</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45935.331105555553</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45935.331105555553</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45935.331105555553</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45935.331105555553</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45935.331105555553</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45935.331105555553</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45935.331105555553</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45935.331105555553</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45935.331105555553</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45935.331105555553</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45935.331105555553</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45935.331105555553</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45935.331105555553</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45935.331105555553</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45935.331105555553</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45935.331105555553</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45935.331105555553</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45935.331105555553</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45935.331105555553</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45935.331105555553</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45935.331105555553</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45935.331105555553</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45935.331105555553</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ref="G373:G436" ca="1" si="6">IFERROR(NOW()-F373,"-")</f>
        <v>45935.331105555553</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45935.331105555553</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45935.331105555553</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45935.331105555553</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45935.331105555553</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45935.331105555553</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45935.331105555553</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45935.331105555553</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45935.331105555553</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45935.331105555553</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45935.331105555553</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45935.331105555553</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45935.331105555553</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45935.331105555553</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45935.331105555553</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45935.331105555553</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45935.331105555553</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45935.331105555553</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45935.331105555553</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45935.331105555553</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45935.331105555553</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45935.331105555553</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45935.331105555553</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45935.331105555553</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45935.331105555553</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45935.331105555553</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45935.331105555553</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45935.331105555553</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45935.331105555553</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45935.331105555553</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45935.331105555553</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45935.331105555553</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45935.331105555553</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45935.331105555553</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45935.331105555553</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45935.331105555553</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45935.331105555553</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45935.331105555553</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45935.331105555553</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45935.331105555553</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45935.331105555553</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45935.331105555553</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45935.331105555553</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45935.331105555553</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45935.331105555553</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45935.331105555553</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45935.331105555553</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45935.331105555553</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45935.331105555553</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45935.331105555553</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45935.331105555553</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45935.331105555553</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45935.331105555553</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45935.331105555553</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45935.331105555553</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45935.331105555553</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45935.331105555553</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45935.331105555553</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45935.331105555553</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45935.331105555553</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45935.331105555553</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45935.331105555553</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45935.331105555553</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45935.331105555553</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ref="G437:G500" ca="1" si="7">IFERROR(NOW()-F437,"-")</f>
        <v>45935.331105555553</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45935.331105555553</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45935.331105555553</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45935.331105555553</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45935.331105555553</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45935.331105555553</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45935.331105555553</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45935.331105555553</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45935.331105555553</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45935.331105555553</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45935.331105555553</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45935.331105555553</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45935.331105555553</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45935.331105555553</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45935.331105555553</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45935.331105555553</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45935.331105555553</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45935.331105555553</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45935.331105555553</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45935.331105555553</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45935.331105555553</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45935.331105555553</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45935.331105555553</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45935.331105555553</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45935.331105555553</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45935.331105555553</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45935.331105555553</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45935.331105555553</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45935.331105555553</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45935.331105555553</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45935.331105555553</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45935.331105555553</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45935.331105555553</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45935.331105555553</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45935.331105555553</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45935.331105555553</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45935.331105555553</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45935.331105555553</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45935.331105555553</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45935.331105555553</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45935.331105555553</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45935.331105555553</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45935.331105555553</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45935.331105555553</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45935.331105555553</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45935.331105555553</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45935.331105555553</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45935.331105555553</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45935.331105555553</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45935.331105555553</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45935.331105555553</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45935.331105555553</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45935.331105555553</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45935.331105555553</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45935.331105555553</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45935.331105555553</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45935.331105555553</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45935.331105555553</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45935.331105555553</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45935.331105555553</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45935.331105555553</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45935.331105555553</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45935.331105555553</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45935.331105555553</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ref="G501:G564" ca="1" si="8">IFERROR(NOW()-F501,"-")</f>
        <v>45935.331105555553</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45935.331105555553</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45935.331105555553</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45935.331105555553</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45935.331105555553</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45935.331105555553</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45935.331105555553</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45935.331105555553</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45935.331105555553</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45935.331105555553</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45935.331105555553</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45935.331105555553</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45935.331105555553</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45935.331105555553</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45935.331105555553</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45935.331105555553</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45935.331105555553</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45935.331105555553</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45935.331105555553</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45935.331105555553</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45935.331105555553</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45935.331105555553</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45935.331105555553</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45935.331105555553</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45935.331105555553</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45935.331105555553</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45935.331105555553</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45935.331105555553</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45935.331105555553</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45935.331105555553</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45935.331105555553</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45935.331105555553</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45935.331105555553</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45935.331105555553</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45935.331105555553</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45935.331105555553</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45935.331105555553</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45935.331105555553</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45935.331105555553</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45935.331105555553</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45935.331105555553</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45935.331105555553</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45935.331105555553</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45935.331105555553</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45935.331105555553</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45935.331105555553</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45935.331105555553</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45935.331105555553</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45935.331105555553</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45935.331105555553</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45935.331105555553</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45935.331105555553</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45935.331105555553</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45935.331105555553</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45935.331105555553</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45935.331105555553</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45935.331105555553</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45935.331105555553</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45935.331105555553</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45935.331105555553</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45935.331105555553</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45935.331105555553</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45935.331105555553</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45935.331105555553</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ref="G565:G628" ca="1" si="9">IFERROR(NOW()-F565,"-")</f>
        <v>45935.331105555553</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45935.331105555553</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45935.331105555553</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45935.331105555553</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45935.331105555553</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45935.331105555553</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45935.331105555553</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45935.331105555553</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45935.331105555553</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45935.331105555553</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45935.331105555553</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45935.331105555553</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45935.331105555553</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45935.331105555553</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45935.331105555553</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45935.331105555553</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45935.331105555553</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45935.331105555553</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45935.331105555553</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45935.331105555553</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45935.331105555553</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45935.331105555553</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45935.331105555553</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45935.331105555553</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45935.331105555553</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45935.331105555553</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45935.331105555553</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45935.331105555553</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45935.331105555553</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45935.331105555553</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45935.331105555553</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45935.331105555553</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45935.331105555553</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45935.331105555553</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45935.331105555553</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45935.331105555553</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45935.331105555553</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45935.331105555553</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45935.331105555553</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45935.331105555553</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45935.331105555553</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45935.331105555553</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45935.331105555553</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45935.331105555553</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45935.331105555553</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45935.331105555553</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45935.331105555553</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45935.331105555553</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45935.331105555553</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45935.331105555553</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45935.331105555553</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45935.331105555553</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45935.331105555553</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45935.331105555553</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45935.331105555553</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45935.331105555553</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45935.331105555553</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45935.331105555553</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45935.331105555553</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45935.331105555553</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45935.331105555553</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45935.331105555553</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45935.331105555553</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45935.331105555553</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ref="G629:G692" ca="1" si="10">IFERROR(NOW()-F629,"-")</f>
        <v>45935.331105555553</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45935.331105555553</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45935.331105555553</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45935.331105555553</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45935.331105555553</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45935.331105555553</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45935.331105555553</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45935.331105555553</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45935.331105555553</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45935.331105555553</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45935.331105555553</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45935.331105555553</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45935.331105555553</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45935.331105555553</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45935.331105555553</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45935.331105555553</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45935.331105555553</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45935.331105555553</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45935.331105555553</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45935.331105555553</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45935.331105555553</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45935.331105555553</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45935.331105555553</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45935.331105555553</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45935.331105555553</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45935.331105555553</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45935.331105555553</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45935.331105555553</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45935.331105555553</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45935.331105555553</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45935.331105555553</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45935.331105555553</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45935.331105555553</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45935.331105555553</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45935.331105555553</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45935.331105555553</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45935.331105555553</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45935.331105555553</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45935.331105555553</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45935.331105555553</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45935.331105555553</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45935.331105555553</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45935.331105555553</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45935.331105555553</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45935.331105555553</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45935.331105555553</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45935.331105555553</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45935.331105555553</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45935.331105555553</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45935.331105555553</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45935.331105555553</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45935.331105555553</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45935.331105555553</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45935.331105555553</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45935.331105555553</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45935.331105555553</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45935.331105555553</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45935.331105555553</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45935.331105555553</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45935.331105555553</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45935.331105555553</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45935.331105555553</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45935.331105555553</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45935.331105555553</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ref="G693:G756" ca="1" si="11">IFERROR(NOW()-F693,"-")</f>
        <v>45935.331105555553</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45935.331105555553</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45935.331105555553</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45935.331105555553</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45935.331105555553</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45935.331105555553</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45935.331105555553</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45935.331105555553</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45935.331105555553</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45935.331105555553</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45935.331105555553</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45935.331105555553</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45935.331105555553</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45935.331105555553</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45935.331105555553</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45935.331105555553</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45935.331105555553</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45935.331105555553</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45935.331105555553</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45935.331105555553</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45935.331105555553</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45935.331105555553</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45935.331105555553</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45935.331105555553</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45935.331105555553</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45935.331105555553</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45935.331105555553</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45935.331105555553</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45935.331105555553</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45935.331105555553</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45935.331105555553</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45935.331105555553</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45935.331105555553</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45935.331105555553</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45935.331105555553</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45935.331105555553</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45935.331105555553</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45935.331105555553</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45935.331105555553</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45935.331105555553</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45935.331105555553</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45935.331105555553</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45935.331105555553</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45935.331105555553</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45935.331105555553</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45935.331105555553</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45935.331105555553</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45935.331105555553</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45935.331105555553</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45935.331105555553</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45935.331105555553</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45935.331105555553</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45935.331105555553</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45935.331105555553</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45935.331105555553</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45935.331105555553</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45935.331105555553</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45935.331105555553</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45935.331105555553</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45935.331105555553</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45935.331105555553</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45935.331105555553</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45935.331105555553</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45935.331105555553</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ref="G757:G820" ca="1" si="12">IFERROR(NOW()-F757,"-")</f>
        <v>45935.331105555553</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45935.331105555553</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45935.331105555553</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45935.331105555553</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45935.331105555553</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45935.331105555553</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45935.331105555553</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45935.331105555553</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45935.331105555553</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45935.331105555553</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45935.331105555553</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45935.331105555553</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45935.331105555553</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45935.331105555553</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45935.331105555553</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45935.331105555553</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45935.331105555553</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45935.331105555553</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45935.331105555553</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45935.331105555553</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45935.331105555553</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45935.331105555553</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45935.331105555553</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45935.331105555553</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45935.331105555553</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45935.331105555553</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45935.331105555553</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45935.331105555553</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45935.331105555553</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45935.331105555553</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45935.331105555553</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45935.331105555553</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45935.331105555553</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45935.331105555553</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45935.331105555553</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45935.331105555553</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45935.331105555553</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45935.331105555553</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45935.331105555553</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45935.331105555553</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45935.331105555553</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45935.331105555553</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45935.331105555553</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45935.331105555553</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45935.331105555553</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45935.331105555553</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45935.331105555553</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45935.331105555553</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45935.331105555553</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45935.331105555553</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45935.331105555553</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45935.331105555553</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45935.331105555553</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45935.331105555553</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45935.331105555553</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45935.331105555553</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45935.331105555553</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45935.331105555553</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45935.331105555553</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45935.331105555553</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45935.331105555553</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45935.331105555553</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45935.331105555553</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45935.331105555553</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ref="G821:G884" ca="1" si="13">IFERROR(NOW()-F821,"-")</f>
        <v>45935.331105555553</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45935.331105555553</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45935.331105555553</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45935.331105555553</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45935.331105555553</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45935.331105555553</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45935.331105555553</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45935.331105555553</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45935.331105555553</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45935.331105555553</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45935.331105555553</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45935.331105555553</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45935.331105555553</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45935.331105555553</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45935.331105555553</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45935.331105555553</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45935.331105555553</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45935.331105555553</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45935.331105555553</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45935.331105555553</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45935.331105555553</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45935.331105555553</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45935.331105555553</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45935.331105555553</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45935.331105555553</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45935.331105555553</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45935.331105555553</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45935.331105555553</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45935.331105555553</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45935.331105555553</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45935.331105555553</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45935.331105555553</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45935.331105555553</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45935.331105555553</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45935.331105555553</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45935.331105555553</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45935.331105555553</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45935.331105555553</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45935.331105555553</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45935.331105555553</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45935.331105555553</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45935.331105555553</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45935.331105555553</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45935.331105555553</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45935.331105555553</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45935.331105555553</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45935.331105555553</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45935.331105555553</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45935.331105555553</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45935.331105555553</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45935.331105555553</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45935.331105555553</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45935.331105555553</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45935.331105555553</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45935.331105555553</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45935.331105555553</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45935.331105555553</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45935.331105555553</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45935.331105555553</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45935.331105555553</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45935.331105555553</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45935.331105555553</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45935.331105555553</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45935.331105555553</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ref="G885:G948" ca="1" si="14">IFERROR(NOW()-F885,"-")</f>
        <v>45935.331105555553</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45935.331105555553</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45935.331105555553</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45935.331105555553</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45935.331105555553</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45935.331105555553</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45935.331105555553</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45935.331105555553</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45935.331105555553</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45935.331105555553</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45935.331105555553</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45935.331105555553</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45935.331105555553</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45935.331105555553</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45935.331105555553</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45935.331105555553</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45935.331105555553</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45935.331105555553</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45935.331105555553</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45935.331105555553</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45935.331105555553</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45935.331105555553</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45935.331105555553</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45935.331105555553</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45935.331105555553</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45935.331105555553</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45935.331105555553</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45935.331105555553</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45935.331105555553</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45935.331105555553</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45935.331105555553</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45935.331105555553</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45935.331105555553</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45935.331105555553</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45935.331105555553</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45935.331105555553</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45935.331105555553</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45935.331105555553</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45935.331105555553</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45935.331105555553</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45935.331105555553</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45935.331105555553</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45935.331105555553</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45935.331105555553</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45935.331105555553</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45935.331105555553</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45935.331105555553</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45935.331105555553</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45935.331105555553</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45935.331105555553</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45935.331105555553</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45935.331105555553</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45935.331105555553</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45935.331105555553</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45935.331105555553</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45935.331105555553</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45935.331105555553</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45935.331105555553</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45935.331105555553</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45935.331105555553</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45935.331105555553</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45935.331105555553</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45935.331105555553</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45935.331105555553</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ref="G949:G1012" ca="1" si="15">IFERROR(NOW()-F949,"-")</f>
        <v>45935.331105555553</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45935.331105555553</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45935.331105555553</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45935.331105555553</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45935.331105555553</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45935.331105555553</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45935.331105555553</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45935.331105555553</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45935.331105555553</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45935.331105555553</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45935.331105555553</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45935.331105555553</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45935.331105555553</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45935.331105555553</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45935.331105555553</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45935.331105555553</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45935.331105555553</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45935.331105555553</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45935.331105555553</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45935.331105555553</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45935.331105555553</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45935.331105555553</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45935.331105555553</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45935.331105555553</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45935.331105555553</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45935.331105555553</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45935.331105555553</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45935.331105555553</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45935.331105555553</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45935.331105555553</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45935.331105555553</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45935.331105555553</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45935.331105555553</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45935.331105555553</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45935.331105555553</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45935.331105555553</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45935.331105555553</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45935.331105555553</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45935.331105555553</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45935.331105555553</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45935.331105555553</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45935.331105555553</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45935.331105555553</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45935.331105555553</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45935.331105555553</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45935.331105555553</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45935.331105555553</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45935.331105555553</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45935.331105555553</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45935.331105555553</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45935.331105555553</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45935.331105555553</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45935.331105555553</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45935.331105555553</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45935.331105555553</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45935.331105555553</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45935.331105555553</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45935.331105555553</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45935.331105555553</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45935.331105555553</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45935.331105555553</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45935.331105555553</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45935.331105555553</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45935.331105555553</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ref="G1013:G1076" ca="1" si="16">IFERROR(NOW()-F1013,"-")</f>
        <v>45935.331105555553</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45935.331105555553</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45935.331105555553</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45935.331105555553</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45935.331105555553</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45935.331105555553</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45935.331105555553</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45935.331105555553</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45935.331105555553</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45935.331105555553</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45935.331105555553</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45935.331105555553</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45935.331105555553</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45935.331105555553</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45935.331105555553</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45935.331105555553</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45935.331105555553</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45935.331105555553</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45935.331105555553</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45935.331105555553</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45935.331105555553</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45935.331105555553</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45935.331105555553</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45935.331105555553</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45935.331105555553</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45935.331105555553</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45935.331105555553</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45935.331105555553</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45935.331105555553</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45935.331105555553</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45935.331105555553</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45935.331105555553</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45935.331105555553</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45935.331105555553</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45935.331105555553</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45935.331105555553</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45935.331105555553</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45935.331105555553</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45935.331105555553</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45935.331105555553</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45935.331105555553</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45935.331105555553</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45935.331105555553</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45935.331105555553</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45935.331105555553</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45935.331105555553</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45935.331105555553</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45935.331105555553</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45935.331105555553</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45935.331105555553</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45935.331105555553</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45935.331105555553</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45935.331105555553</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45935.331105555553</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45935.331105555553</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45935.331105555553</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45935.331105555553</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45935.331105555553</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45935.331105555553</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45935.331105555553</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45935.331105555553</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45935.331105555553</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45935.331105555553</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45935.331105555553</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ref="G1077:G1140" ca="1" si="17">IFERROR(NOW()-F1077,"-")</f>
        <v>45935.331105555553</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45935.331105555553</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45935.331105555553</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45935.331105555553</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45935.331105555553</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45935.331105555553</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45935.331105555553</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45935.331105555553</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45935.331105555553</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45935.331105555553</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45935.331105555553</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45935.331105555553</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45935.331105555553</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45935.331105555553</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45935.331105555553</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45935.331105555553</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45935.331105555553</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45935.331105555553</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45935.331105555553</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45935.331105555553</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45935.331105555553</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45935.331105555553</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45935.331105555553</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45935.331105555553</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45935.331105555553</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45935.331105555553</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45935.331105555553</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45935.331105555553</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45935.331105555553</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45935.331105555553</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45935.331105555553</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45935.331105555553</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45935.331105555553</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45935.331105555553</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45935.331105555553</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45935.331105555553</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45935.331105555553</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45935.331105555553</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45935.331105555553</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45935.331105555553</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45935.331105555553</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45935.331105555553</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45935.331105555553</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45935.331105555553</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45935.331105555553</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45935.331105555553</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45935.331105555553</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45935.331105555553</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45935.331105555553</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45935.331105555553</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45935.331105555553</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45935.331105555553</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45935.331105555553</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45935.331105555553</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45935.331105555553</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45935.331105555553</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45935.331105555553</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45935.331105555553</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45935.331105555553</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45935.331105555553</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45935.331105555553</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45935.331105555553</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45935.331105555553</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45935.331105555553</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ref="G1141:G1204" ca="1" si="18">IFERROR(NOW()-F1141,"-")</f>
        <v>45935.331105555553</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45935.331105555553</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45935.331105555553</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45935.331105555553</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45935.331105555553</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45935.331105555553</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45935.331105555553</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45935.331105555553</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45935.331105555553</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45935.331105555553</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45935.331105555553</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45935.331105555553</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45935.331105555553</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45935.331105555553</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45935.331105555553</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45935.331105555553</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45935.331105555553</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45935.331105555553</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45935.331105555553</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45935.331105555553</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45935.331105555553</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45935.331105555553</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45935.331105555553</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45935.331105555553</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45935.331105555553</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45935.331105555553</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45935.331105555553</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45935.331105555553</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45935.331105555553</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45935.331105555553</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45935.331105555553</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45935.331105555553</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45935.331105555553</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45935.331105555553</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45935.331105555553</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45935.331105555553</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45935.331105555553</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45935.331105555553</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45935.331105555553</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45935.331105555553</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45935.331105555553</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45935.331105555553</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45935.331105555553</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45935.331105555553</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45935.331105555553</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45935.331105555553</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45935.331105555553</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45935.331105555553</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45935.331105555553</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45935.331105555553</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45935.331105555553</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45935.331105555553</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45935.331105555553</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45935.331105555553</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45935.331105555553</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45935.331105555553</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45935.331105555553</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45935.331105555553</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45935.331105555553</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45935.331105555553</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45935.331105555553</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45935.331105555553</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45935.331105555553</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45935.331105555553</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ref="G1205:G1219" ca="1" si="19">IFERROR(NOW()-F1205,"-")</f>
        <v>45935.331105555553</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45935.331105555553</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45935.331105555553</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45935.331105555553</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45935.331105555553</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45935.331105555553</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45935.331105555553</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45935.331105555553</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9"/>
        <v>45935.331105555553</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45935.331105555553</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45935.331105555553</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45935.331105555553</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45935.331105555553</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45935.331105555553</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45935.331105555553</v>
      </c>
      <c r="H1219" s="22"/>
      <c r="I1219" s="19" t="str">
        <f>IFERROR(VLOOKUP(D1219,DB!A:F,6,0),"")</f>
        <v/>
      </c>
      <c r="J1219" s="18" t="str">
        <f>IFERROR(VLOOKUP(D1219,DB!A:G,7,0),"")</f>
        <v/>
      </c>
      <c r="K1219" s="50"/>
      <c r="L1219" s="23" t="str">
        <f>IFERROR(VLOOKUP(D1219,DB!A:I,9,0),"")</f>
        <v/>
      </c>
    </row>
  </sheetData>
  <dataValidations count="2">
    <dataValidation allowBlank="1" showInputMessage="1" showErrorMessage="1" sqref="E1" xr:uid="{5914219A-CB83-432D-936A-CC0CB6F3982A}"/>
    <dataValidation type="list" allowBlank="1" showInputMessage="1" showErrorMessage="1" sqref="E2:E121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6"/>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39060</v>
      </c>
      <c r="B2" s="110" t="str">
        <f>IFERROR(VLOOKUP(D2,DB!A:K,11,0),"")</f>
        <v>R4</v>
      </c>
      <c r="C2" s="111">
        <v>1</v>
      </c>
      <c r="D2" s="107" t="s">
        <v>35082</v>
      </c>
      <c r="E2" s="112" t="s">
        <v>38964</v>
      </c>
      <c r="F2" s="113">
        <v>45703.480717592596</v>
      </c>
      <c r="G2" s="114">
        <f ca="1">IFERROR(NOW()-F2,"")</f>
        <v>231.85038761573378</v>
      </c>
      <c r="H2" s="113">
        <v>45703.474768518521</v>
      </c>
      <c r="I2" s="110" t="str">
        <f>IFERROR(VLOOKUP(D2,DB!A:F,6,0),"")</f>
        <v>SCECO</v>
      </c>
      <c r="J2" s="110" t="str">
        <f>IFERROR(VLOOKUP(D2,DB!A:G,7,0),"")</f>
        <v>Dead</v>
      </c>
      <c r="K2" s="115" t="s">
        <v>39061</v>
      </c>
      <c r="L2" s="107" t="str">
        <f>IFERROR(VLOOKUP(D2,DB!A:I,9,0),"")</f>
        <v>Latis</v>
      </c>
    </row>
    <row r="3" spans="1:16" ht="33.75" customHeight="1">
      <c r="A3" s="110" t="s">
        <v>39062</v>
      </c>
      <c r="B3" s="110" t="str">
        <f>IFERROR(VLOOKUP(D3,DB!A:K,11,0),"")</f>
        <v>R4</v>
      </c>
      <c r="C3" s="111">
        <v>2</v>
      </c>
      <c r="D3" s="107" t="s">
        <v>39063</v>
      </c>
      <c r="E3" s="112" t="s">
        <v>38964</v>
      </c>
      <c r="F3" s="113">
        <v>45930.890277777777</v>
      </c>
      <c r="G3" s="114">
        <f ca="1">IFERROR(NOW()-F3,"")</f>
        <v>4.4408274305533268</v>
      </c>
      <c r="H3" s="113">
        <v>45930.847372685188</v>
      </c>
      <c r="I3" s="110" t="str">
        <f>IFERROR(VLOOKUP(D3,DB!A:F,6,0),"")</f>
        <v>SCECO</v>
      </c>
      <c r="J3" s="110" t="str">
        <f>IFERROR(VLOOKUP(D3,DB!A:G,7,0),"")</f>
        <v>In progress</v>
      </c>
      <c r="K3" s="115" t="s">
        <v>39064</v>
      </c>
      <c r="L3" s="107" t="str">
        <f>IFERROR(VLOOKUP(D3,DB!A:I,9,0),"")</f>
        <v>Latis</v>
      </c>
    </row>
    <row r="4" spans="1:16" ht="15" customHeight="1">
      <c r="A4" s="110" t="s">
        <v>39065</v>
      </c>
      <c r="B4" s="110" t="str">
        <f>IFERROR(VLOOKUP(D4,DB!A:K,11,0),"")</f>
        <v>R4</v>
      </c>
      <c r="C4" s="111">
        <v>3</v>
      </c>
      <c r="D4" s="107" t="s">
        <v>36308</v>
      </c>
      <c r="E4" s="112" t="s">
        <v>39043</v>
      </c>
      <c r="F4" s="113">
        <v>45934.702430555553</v>
      </c>
      <c r="G4" s="114">
        <f ca="1">IFERROR(NOW()-F4,"")</f>
        <v>0.62867465277668089</v>
      </c>
      <c r="H4" s="113">
        <v>45934.712175925924</v>
      </c>
      <c r="I4" s="110" t="str">
        <f>IFERROR(VLOOKUP(D4,DB!A:F,6,0),"")</f>
        <v>Generator-SG</v>
      </c>
      <c r="J4" s="110" t="str">
        <f>IFERROR(VLOOKUP(D4,DB!A:G,7,0),"")</f>
        <v>Dead</v>
      </c>
      <c r="K4" s="115" t="s">
        <v>39066</v>
      </c>
      <c r="L4" s="107" t="str">
        <f>IFERROR(VLOOKUP(D4,DB!A:I,9,0),"")</f>
        <v>Latis</v>
      </c>
    </row>
    <row r="5" spans="1:16" ht="31.5" customHeight="1">
      <c r="A5" s="110" t="s">
        <v>39067</v>
      </c>
      <c r="B5" s="110" t="str">
        <f>IFERROR(VLOOKUP(D5,DB!A:K,11,0),"")</f>
        <v>R4</v>
      </c>
      <c r="C5" s="111">
        <v>1</v>
      </c>
      <c r="D5" s="107" t="s">
        <v>27578</v>
      </c>
      <c r="E5" s="112" t="s">
        <v>38964</v>
      </c>
      <c r="F5" s="113">
        <v>45934.845833333333</v>
      </c>
      <c r="G5" s="114">
        <f ca="1">IFERROR(NOW()-F5,"")</f>
        <v>0.48527187499712454</v>
      </c>
      <c r="H5" s="113">
        <v>45934.813009259262</v>
      </c>
      <c r="I5" s="110" t="str">
        <f>IFERROR(VLOOKUP(D5,DB!A:F,6,0),"")</f>
        <v>SCECO</v>
      </c>
      <c r="J5" s="110" t="str">
        <f>IFERROR(VLOOKUP(D5,DB!A:G,7,0),"")</f>
        <v>Dead</v>
      </c>
      <c r="K5" s="115" t="s">
        <v>39068</v>
      </c>
      <c r="L5" s="107" t="str">
        <f>IFERROR(VLOOKUP(D5,DB!A:I,9,0),"")</f>
        <v>Latis</v>
      </c>
    </row>
    <row r="6" spans="1:16" ht="15" customHeight="1">
      <c r="A6" s="110" t="s">
        <v>39069</v>
      </c>
      <c r="B6" s="110" t="str">
        <f>IFERROR(VLOOKUP(D6,DB!A:K,11,0),"")</f>
        <v>R4</v>
      </c>
      <c r="C6" s="111">
        <v>1</v>
      </c>
      <c r="D6" s="107" t="s">
        <v>34306</v>
      </c>
      <c r="E6" s="112" t="s">
        <v>38964</v>
      </c>
      <c r="F6" s="113">
        <v>45934.995312500003</v>
      </c>
      <c r="G6" s="114">
        <f ca="1">IFERROR(NOW()-F6,"")</f>
        <v>0.33579270832706243</v>
      </c>
      <c r="H6" s="113">
        <v>45934.989328703705</v>
      </c>
      <c r="I6" s="110" t="str">
        <f>IFERROR(VLOOKUP(D6,DB!A:F,6,0),"")</f>
        <v>SCECO</v>
      </c>
      <c r="J6" s="110" t="str">
        <f>IFERROR(VLOOKUP(D6,DB!A:G,7,0),"")</f>
        <v>Dead</v>
      </c>
      <c r="K6" s="115" t="s">
        <v>39070</v>
      </c>
      <c r="L6" s="107" t="str">
        <f>IFERROR(VLOOKUP(D6,DB!A:I,9,0),"")</f>
        <v>Latis</v>
      </c>
    </row>
    <row r="7" spans="1:16" ht="15" customHeight="1">
      <c r="A7" s="110" t="s">
        <v>39071</v>
      </c>
      <c r="B7" s="110" t="str">
        <f>IFERROR(VLOOKUP(D7,DB!A:K,11,0),"")</f>
        <v>R4</v>
      </c>
      <c r="C7" s="111">
        <v>2</v>
      </c>
      <c r="D7" s="107" t="s">
        <v>25891</v>
      </c>
      <c r="E7" s="112" t="s">
        <v>38964</v>
      </c>
      <c r="F7" s="113">
        <v>45935.156944444447</v>
      </c>
      <c r="G7" s="114">
        <f ca="1">IFERROR(NOW()-F7,"")</f>
        <v>0.17416076388326474</v>
      </c>
      <c r="H7" s="113">
        <v>45935.07104166667</v>
      </c>
      <c r="I7" s="110" t="str">
        <f>IFERROR(VLOOKUP(D7,DB!A:F,6,0),"")</f>
        <v>Generator-SG</v>
      </c>
      <c r="J7" s="110" t="str">
        <f>IFERROR(VLOOKUP(D7,DB!A:G,7,0),"")</f>
        <v>Good</v>
      </c>
      <c r="K7" s="115" t="s">
        <v>39072</v>
      </c>
      <c r="L7" s="107" t="str">
        <f>IFERROR(VLOOKUP(D7,DB!A:I,9,0),"")</f>
        <v>Latis</v>
      </c>
    </row>
    <row r="8" spans="1:16" ht="15" customHeight="1">
      <c r="A8" s="110" t="s">
        <v>39073</v>
      </c>
      <c r="B8" s="110" t="str">
        <f>IFERROR(VLOOKUP(D8,DB!A:K,11,0),"")</f>
        <v>R4</v>
      </c>
      <c r="C8" s="111">
        <v>1</v>
      </c>
      <c r="D8" s="107" t="s">
        <v>28333</v>
      </c>
      <c r="E8" s="112" t="s">
        <v>38964</v>
      </c>
      <c r="F8" s="113">
        <v>45935.321701388886</v>
      </c>
      <c r="G8" s="114">
        <f ca="1">IFERROR(NOW()-F8,"")</f>
        <v>9.4038194438326173E-3</v>
      </c>
      <c r="H8" s="113">
        <v>45935.315972222219</v>
      </c>
      <c r="I8" s="110" t="str">
        <f>IFERROR(VLOOKUP(D8,DB!A:F,6,0),"")</f>
        <v>SCECO</v>
      </c>
      <c r="J8" s="110" t="str">
        <f>IFERROR(VLOOKUP(D8,DB!A:G,7,0),"")</f>
        <v>Dead</v>
      </c>
      <c r="K8" s="115" t="s">
        <v>39074</v>
      </c>
      <c r="L8" s="107" t="str">
        <f>IFERROR(VLOOKUP(D8,DB!A:I,9,0),"")</f>
        <v>Latis</v>
      </c>
    </row>
    <row r="9" spans="1:16" ht="15" customHeight="1">
      <c r="A9" s="110"/>
      <c r="B9" s="110" t="str">
        <f>IFERROR(VLOOKUP(D9,DB!A:K,11,0),"")</f>
        <v/>
      </c>
      <c r="C9" s="111"/>
      <c r="D9" s="107"/>
      <c r="E9" s="112"/>
      <c r="F9" s="113"/>
      <c r="G9" s="114">
        <f ca="1">IFERROR(NOW()-F9,"")</f>
        <v>45935.33110520833</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45935.33110520833</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45935.33110520833</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45935.33110520833</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45935.33110520833</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45935.33110520833</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45935.33110520833</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45935.33110520833</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45935.33110520833</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45935.33110520833</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45935.33110520833</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45935.33110520833</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45935.33110520833</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45935.33110520833</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45935.33110520833</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45935.33110520833</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45935.33110520833</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45935.33110520833</v>
      </c>
      <c r="H26" s="113"/>
      <c r="I26" s="110" t="str">
        <f>IFERROR(VLOOKUP(D26,DB!A:F,6,0),"")</f>
        <v/>
      </c>
      <c r="J26" s="110" t="str">
        <f>IFERROR(VLOOKUP(D26,DB!A:G,7,0),"")</f>
        <v/>
      </c>
      <c r="K26" s="115"/>
      <c r="L26" s="107" t="str">
        <f>IFERROR(VLOOKUP(D26,DB!A:I,9,0),"")</f>
        <v/>
      </c>
    </row>
  </sheetData>
  <dataValidations count="2">
    <dataValidation allowBlank="1" showInputMessage="1" showErrorMessage="1" sqref="E1" xr:uid="{A4F81451-56CC-4543-9497-104C4E44EE4B}"/>
    <dataValidation type="list" allowBlank="1" showInputMessage="1" showErrorMessage="1" sqref="E2:E2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2"/>
  <sheetViews>
    <sheetView workbookViewId="0">
      <selection activeCell="K12" sqref="K12"/>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39075</v>
      </c>
      <c r="B2" s="37" t="str">
        <f>IFERROR(VLOOKUP(D2,DB!A:K,11,0),"")</f>
        <v>R5</v>
      </c>
      <c r="C2" s="37">
        <v>3</v>
      </c>
      <c r="D2" s="37" t="s">
        <v>36000</v>
      </c>
      <c r="E2" s="37" t="s">
        <v>38964</v>
      </c>
      <c r="F2" s="38">
        <v>45891.832060185188</v>
      </c>
      <c r="G2" s="39">
        <f t="shared" ref="G2" ca="1" si="0">IFERROR(NOW()-F2,"-")</f>
        <v>43.499045370364911</v>
      </c>
      <c r="H2" s="38">
        <v>45891.790393518517</v>
      </c>
      <c r="I2" s="37" t="str">
        <f>IFERROR(VLOOKUP(D2,DB!A:F,6,0),"")</f>
        <v>Generator-SG</v>
      </c>
      <c r="J2" s="37" t="str">
        <f>IFERROR(VLOOKUP(D2,DB!A:G,7,0),"")</f>
        <v>Vandalized</v>
      </c>
      <c r="K2" s="37" t="s">
        <v>39076</v>
      </c>
      <c r="L2" s="37" t="str">
        <f>IFERROR(VLOOKUP(D2,DB!A:I,9,0),"")</f>
        <v>Latis</v>
      </c>
      <c r="M2" s="136"/>
    </row>
    <row r="3" spans="1:13" ht="30.75">
      <c r="A3" s="37" t="s">
        <v>39077</v>
      </c>
      <c r="B3" s="37" t="str">
        <f>IFERROR(VLOOKUP(D3,DB!A:K,11,0),"")</f>
        <v>R5</v>
      </c>
      <c r="C3" s="37">
        <v>1</v>
      </c>
      <c r="D3" s="37" t="s">
        <v>31295</v>
      </c>
      <c r="E3" s="37" t="s">
        <v>39043</v>
      </c>
      <c r="F3" s="38">
        <v>45926.188877314817</v>
      </c>
      <c r="G3" s="39">
        <f ca="1">IFERROR(NOW()-F3,"-")</f>
        <v>9.1422278935133363</v>
      </c>
      <c r="H3" s="38">
        <v>45926.158159722225</v>
      </c>
      <c r="I3" s="37" t="str">
        <f>IFERROR(VLOOKUP(D3,DB!A:F,6,0),"")</f>
        <v>SCECO</v>
      </c>
      <c r="J3" s="37" t="str">
        <f>IFERROR(VLOOKUP(D3,DB!A:G,7,0),"")</f>
        <v>Good</v>
      </c>
      <c r="K3" s="37" t="s">
        <v>39078</v>
      </c>
      <c r="L3" s="37" t="str">
        <f>IFERROR(VLOOKUP(D3,DB!A:I,9,0),"")</f>
        <v>Latis</v>
      </c>
      <c r="M3" s="136"/>
    </row>
    <row r="4" spans="1:13" ht="15">
      <c r="A4" s="37"/>
      <c r="B4" s="37" t="str">
        <f>IFERROR(VLOOKUP(D4,DB!A:K,11,0),"")</f>
        <v/>
      </c>
      <c r="C4" s="37"/>
      <c r="D4" s="37"/>
      <c r="E4" s="37"/>
      <c r="F4" s="38"/>
      <c r="G4" s="39">
        <f ca="1">IFERROR(NOW()-F4,"-")</f>
        <v>45935.33110520833</v>
      </c>
      <c r="H4" s="38"/>
      <c r="I4" s="37" t="str">
        <f>IFERROR(VLOOKUP(D4,DB!A:F,6,0),"")</f>
        <v/>
      </c>
      <c r="J4" s="37" t="str">
        <f>IFERROR(VLOOKUP(D4,DB!A:G,7,0),"")</f>
        <v/>
      </c>
      <c r="K4" s="37"/>
      <c r="L4" s="37" t="str">
        <f>IFERROR(VLOOKUP(D4,DB!A:I,9,0),"")</f>
        <v/>
      </c>
      <c r="M4" s="136"/>
    </row>
    <row r="5" spans="1:13" ht="15">
      <c r="A5" s="37"/>
      <c r="B5" s="37" t="str">
        <f>IFERROR(VLOOKUP(D5,DB!A:K,11,0),"")</f>
        <v/>
      </c>
      <c r="C5" s="37"/>
      <c r="D5" s="37"/>
      <c r="E5" s="37"/>
      <c r="F5" s="38"/>
      <c r="G5" s="39">
        <f ca="1">IFERROR(NOW()-F5,"-")</f>
        <v>45935.33110520833</v>
      </c>
      <c r="H5" s="38"/>
      <c r="I5" s="37" t="str">
        <f>IFERROR(VLOOKUP(D5,DB!A:F,6,0),"")</f>
        <v/>
      </c>
      <c r="J5" s="37" t="str">
        <f>IFERROR(VLOOKUP(D5,DB!A:G,7,0),"")</f>
        <v/>
      </c>
      <c r="K5" s="37"/>
      <c r="L5" s="37" t="str">
        <f>IFERROR(VLOOKUP(D5,DB!A:I,9,0),"")</f>
        <v/>
      </c>
      <c r="M5" s="136"/>
    </row>
    <row r="6" spans="1:13" ht="15.75">
      <c r="A6" s="37"/>
      <c r="B6" s="37" t="str">
        <f>IFERROR(VLOOKUP(D6,DB!A:K,11,0),"")</f>
        <v/>
      </c>
      <c r="C6" s="37"/>
      <c r="D6" s="141"/>
      <c r="E6" s="37"/>
      <c r="F6" s="38"/>
      <c r="G6" s="39">
        <f ca="1">IFERROR(NOW()-F6,"-")</f>
        <v>45935.33110520833</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45935.33110520833</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45935.33110520833</v>
      </c>
      <c r="H8" s="38"/>
      <c r="I8" s="37" t="str">
        <f>IFERROR(VLOOKUP(D8,DB!A:F,6,0),"")</f>
        <v/>
      </c>
      <c r="J8" s="37" t="str">
        <f>IFERROR(VLOOKUP(D8,DB!A:G,7,0),"")</f>
        <v/>
      </c>
      <c r="K8" s="37"/>
      <c r="L8" s="37" t="str">
        <f>IFERROR(VLOOKUP(D8,DB!A:I,9,0),"")</f>
        <v/>
      </c>
      <c r="M8" s="136"/>
    </row>
    <row r="9" spans="1:13" ht="15">
      <c r="A9" s="37"/>
      <c r="B9" s="37" t="str">
        <f>IFERROR(VLOOKUP(D9,DB!A:K,11,0),"")</f>
        <v/>
      </c>
      <c r="C9" s="37"/>
      <c r="D9"/>
      <c r="E9" s="37"/>
      <c r="F9" s="38"/>
      <c r="G9" s="39">
        <f ca="1">IFERROR(NOW()-F9,"-")</f>
        <v>45935.33110520833</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45935.33110520833</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45935.33110520833</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45935.33110520833</v>
      </c>
      <c r="H12" s="38"/>
      <c r="I12" s="37" t="str">
        <f>IFERROR(VLOOKUP(D12,DB!A:F,6,0),"")</f>
        <v/>
      </c>
      <c r="J12" s="37" t="str">
        <f>IFERROR(VLOOKUP(D12,DB!A:G,7,0),"")</f>
        <v/>
      </c>
      <c r="K12" s="37"/>
      <c r="L12" s="37" t="str">
        <f>IFERROR(VLOOKUP(D12,DB!A:I,9,0),"")</f>
        <v/>
      </c>
      <c r="M12" s="136"/>
    </row>
    <row r="13" spans="1:13" ht="15">
      <c r="A13" s="92"/>
      <c r="B13" s="92" t="str">
        <f>IFERROR(VLOOKUP(D13,DB!A:K,11,0),"")</f>
        <v/>
      </c>
      <c r="C13" s="92"/>
      <c r="D13" s="92"/>
      <c r="E13" s="92"/>
      <c r="F13" s="134"/>
      <c r="G13" s="135">
        <f ca="1">IFERROR(NOW()-F13,"-")</f>
        <v>45935.33110520833</v>
      </c>
      <c r="H13" s="134"/>
      <c r="I13" s="92" t="str">
        <f>IFERROR(VLOOKUP(D13,DB!A:F,6,0),"")</f>
        <v/>
      </c>
      <c r="J13" s="92" t="str">
        <f>IFERROR(VLOOKUP(D13,DB!A:G,7,0),"")</f>
        <v/>
      </c>
      <c r="K13" s="92"/>
      <c r="L13" s="92" t="str">
        <f>IFERROR(VLOOKUP(D13,DB!A:I,9,0),"")</f>
        <v/>
      </c>
      <c r="M13" s="136"/>
    </row>
    <row r="14" spans="1:13" ht="15">
      <c r="A14" s="37"/>
      <c r="B14" s="37" t="str">
        <f>IFERROR(VLOOKUP(D14,DB!A:K,11,0),"")</f>
        <v/>
      </c>
      <c r="C14" s="37"/>
      <c r="D14" s="37"/>
      <c r="E14" s="37"/>
      <c r="F14" s="38"/>
      <c r="G14" s="39">
        <f ca="1">IFERROR(NOW()-F14,"-")</f>
        <v>45935.33110520833</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45935.33110520833</v>
      </c>
      <c r="H15" s="38"/>
      <c r="I15" s="37" t="str">
        <f>IFERROR(VLOOKUP(D15,DB!A:F,6,0),"")</f>
        <v/>
      </c>
      <c r="J15" s="37" t="str">
        <f>IFERROR(VLOOKUP(D15,DB!A:G,7,0),"")</f>
        <v/>
      </c>
      <c r="K15" s="37"/>
      <c r="L15" s="37" t="str">
        <f>IFERROR(VLOOKUP(D15,DB!A:I,9,0),"")</f>
        <v/>
      </c>
      <c r="M15" s="136"/>
    </row>
    <row r="16" spans="1:13" ht="15.75">
      <c r="A16" s="37"/>
      <c r="B16" s="37" t="str">
        <f>IFERROR(VLOOKUP(D16,DB!A:K,11,0),"")</f>
        <v/>
      </c>
      <c r="C16" s="37"/>
      <c r="D16" s="141"/>
      <c r="E16" s="37"/>
      <c r="F16" s="38"/>
      <c r="G16" s="39">
        <f ca="1">IFERROR(NOW()-F16,"-")</f>
        <v>45935.33110520833</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45935.33110520833</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45935.33110520833</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45935.33110520833</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45935.33110520833</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45935.33110520833</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45935.33110520833</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45935.33110520833</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45935.33110520833</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45935.33110520833</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45935.33110520833</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45935.33110520833</v>
      </c>
      <c r="H27" s="38"/>
      <c r="I27" s="37" t="str">
        <f>IFERROR(VLOOKUP(D27,DB!A:F,6,0),"")</f>
        <v/>
      </c>
      <c r="J27" s="37" t="str">
        <f>IFERROR(VLOOKUP(D27,DB!A:G,7,0),"")</f>
        <v/>
      </c>
      <c r="K27" s="37"/>
      <c r="L27" s="37" t="str">
        <f>IFERROR(VLOOKUP(D27,DB!A:I,9,0),"")</f>
        <v/>
      </c>
      <c r="M27" s="136"/>
    </row>
    <row r="28" spans="1:13" ht="15">
      <c r="A28" s="37"/>
      <c r="B28" s="37" t="str">
        <f>IFERROR(VLOOKUP(D28,DB!A:K,11,0),"")</f>
        <v/>
      </c>
      <c r="C28" s="37"/>
      <c r="D28"/>
      <c r="E28" s="37"/>
      <c r="F28" s="38"/>
      <c r="G28" s="39">
        <f ca="1">IFERROR(NOW()-F28,"-")</f>
        <v>45935.33110520833</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45935.33110520833</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45935.33110520833</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45935.33110520833</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45935.33110520833</v>
      </c>
      <c r="H32" s="38"/>
      <c r="I32" s="37" t="str">
        <f>IFERROR(VLOOKUP(D32,DB!A:F,6,0),"")</f>
        <v/>
      </c>
      <c r="J32" s="37" t="str">
        <f>IFERROR(VLOOKUP(D32,DB!A:G,7,0),"")</f>
        <v/>
      </c>
      <c r="K32" s="37"/>
      <c r="L32" s="37" t="str">
        <f>IFERROR(VLOOKUP(D32,DB!A:I,9,0),"")</f>
        <v/>
      </c>
      <c r="M32" s="136"/>
    </row>
    <row r="33" spans="1:13" ht="15">
      <c r="A33" s="37"/>
      <c r="B33" s="37" t="str">
        <f>IFERROR(VLOOKUP(D33,DB!A:K,11,0),"")</f>
        <v/>
      </c>
      <c r="C33" s="37"/>
      <c r="D33"/>
      <c r="E33" s="37"/>
      <c r="F33" s="38"/>
      <c r="G33" s="39">
        <f ca="1">IFERROR(NOW()-F33,"-")</f>
        <v>45935.33110520833</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45935.33110520833</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45935.33110520833</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45935.33110520833</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45935.33110520833</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45935.33110520833</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45935.33110520833</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45935.33110520833</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45935.33110520833</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45935.33110520833</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45935.33110520833</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45935.33110520833</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45935.33110520833</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45935.33110520833</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45935.33110520833</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45935.33110520833</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45935.33110520833</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45935.33110520833</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45935.33110520833</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45935.33110520833</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45935.33110520833</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45935.33110520833</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45935.33110520833</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45935.33110520833</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45935.33110520833</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45935.33110520833</v>
      </c>
      <c r="H58" s="38"/>
      <c r="I58" s="37" t="str">
        <f>IFERROR(VLOOKUP(D58,DB!A:F,6,0),"")</f>
        <v/>
      </c>
      <c r="J58" s="37" t="str">
        <f>IFERROR(VLOOKUP(D58,DB!A:G,7,0),"")</f>
        <v/>
      </c>
      <c r="K58" s="37"/>
      <c r="L58" s="37" t="str">
        <f>IFERROR(VLOOKUP(D58,DB!A:I,9,0),"")</f>
        <v/>
      </c>
      <c r="M58" s="136"/>
    </row>
    <row r="59" spans="1:13" ht="15">
      <c r="A59" s="92"/>
      <c r="B59" s="92" t="str">
        <f>IFERROR(VLOOKUP(D59,DB!A:K,11,0),"")</f>
        <v/>
      </c>
      <c r="C59" s="92"/>
      <c r="D59" s="92"/>
      <c r="E59" s="92"/>
      <c r="F59" s="134"/>
      <c r="G59" s="135">
        <f ca="1">IFERROR(NOW()-F59,"-")</f>
        <v>45935.33110520833</v>
      </c>
      <c r="H59" s="134"/>
      <c r="I59" s="92" t="str">
        <f>IFERROR(VLOOKUP(D59,DB!A:F,6,0),"")</f>
        <v/>
      </c>
      <c r="J59" s="92" t="str">
        <f>IFERROR(VLOOKUP(D59,DB!A:G,7,0),"")</f>
        <v/>
      </c>
      <c r="K59" s="92"/>
      <c r="L59" s="92" t="str">
        <f>IFERROR(VLOOKUP(D59,DB!A:I,9,0),"")</f>
        <v/>
      </c>
      <c r="M59" s="136"/>
    </row>
    <row r="60" spans="1:13" ht="15">
      <c r="A60" s="92"/>
      <c r="B60" s="92" t="str">
        <f>IFERROR(VLOOKUP(D60,DB!A:K,11,0),"")</f>
        <v/>
      </c>
      <c r="C60" s="92"/>
      <c r="D60" s="92"/>
      <c r="E60" s="92"/>
      <c r="F60" s="134"/>
      <c r="G60" s="135">
        <f ca="1">IFERROR(NOW()-F60,"-")</f>
        <v>45935.33110520833</v>
      </c>
      <c r="H60" s="134"/>
      <c r="I60" s="92" t="str">
        <f>IFERROR(VLOOKUP(D60,DB!A:F,6,0),"")</f>
        <v/>
      </c>
      <c r="J60" s="92" t="str">
        <f>IFERROR(VLOOKUP(D60,DB!A:G,7,0),"")</f>
        <v/>
      </c>
      <c r="K60" s="92"/>
      <c r="L60" s="92" t="str">
        <f>IFERROR(VLOOKUP(D60,DB!A:I,9,0),"")</f>
        <v/>
      </c>
    </row>
    <row r="61" spans="1:13" ht="15">
      <c r="A61" s="37"/>
      <c r="B61" s="37" t="str">
        <f>IFERROR(VLOOKUP(D61,DB!A:K,11,0),"")</f>
        <v/>
      </c>
      <c r="C61" s="37"/>
      <c r="D61" s="37"/>
      <c r="E61" s="37"/>
      <c r="F61" s="38"/>
      <c r="G61" s="39">
        <f ca="1">IFERROR(NOW()-F61,"-")</f>
        <v>45935.33110520833</v>
      </c>
      <c r="H61" s="38"/>
      <c r="I61" s="37" t="str">
        <f>IFERROR(VLOOKUP(D61,DB!A:F,6,0),"")</f>
        <v/>
      </c>
      <c r="J61" s="37" t="str">
        <f>IFERROR(VLOOKUP(D61,DB!A:G,7,0),"")</f>
        <v/>
      </c>
      <c r="K61" s="37"/>
      <c r="L61" s="37" t="str">
        <f>IFERROR(VLOOKUP(D61,DB!A:I,9,0),"")</f>
        <v/>
      </c>
    </row>
    <row r="62" spans="1:13" ht="15">
      <c r="A62" s="37"/>
      <c r="B62" s="37" t="str">
        <f>IFERROR(VLOOKUP(D62,DB!A:K,11,0),"")</f>
        <v/>
      </c>
      <c r="C62" s="37"/>
      <c r="D62" s="37"/>
      <c r="E62" s="37"/>
      <c r="F62" s="38"/>
      <c r="G62" s="39">
        <f ca="1">IFERROR(NOW()-F62,"-")</f>
        <v>45935.33110520833</v>
      </c>
      <c r="H62" s="38"/>
      <c r="I62" s="37" t="str">
        <f>IFERROR(VLOOKUP(D62,DB!A:F,6,0),"")</f>
        <v/>
      </c>
      <c r="J62" s="37" t="str">
        <f>IFERROR(VLOOKUP(D62,DB!A:G,7,0),"")</f>
        <v/>
      </c>
      <c r="K62" s="37"/>
      <c r="L62" s="37" t="str">
        <f>IFERROR(VLOOKUP(D62,DB!A:I,9,0),"")</f>
        <v/>
      </c>
    </row>
    <row r="63" spans="1:13" ht="15">
      <c r="A63" s="37"/>
      <c r="B63" s="37" t="str">
        <f>IFERROR(VLOOKUP(D63,DB!A:K,11,0),"")</f>
        <v/>
      </c>
      <c r="C63" s="37"/>
      <c r="D63" s="37"/>
      <c r="E63" s="37"/>
      <c r="F63" s="38"/>
      <c r="G63" s="39">
        <f ca="1">IFERROR(NOW()-F63,"-")</f>
        <v>45935.33110520833</v>
      </c>
      <c r="H63" s="38"/>
      <c r="I63" s="37" t="str">
        <f>IFERROR(VLOOKUP(D63,DB!A:F,6,0),"")</f>
        <v/>
      </c>
      <c r="J63" s="37" t="str">
        <f>IFERROR(VLOOKUP(D63,DB!A:G,7,0),"")</f>
        <v/>
      </c>
      <c r="K63" s="37"/>
      <c r="L63" s="37" t="str">
        <f>IFERROR(VLOOKUP(D63,DB!A:I,9,0),"")</f>
        <v/>
      </c>
    </row>
    <row r="64" spans="1:13" ht="15">
      <c r="A64" s="37"/>
      <c r="B64" s="37" t="str">
        <f>IFERROR(VLOOKUP(D64,DB!A:K,11,0),"")</f>
        <v/>
      </c>
      <c r="C64" s="37"/>
      <c r="D64" s="37"/>
      <c r="E64" s="37"/>
      <c r="F64" s="38"/>
      <c r="G64" s="39">
        <f ca="1">IFERROR(NOW()-F64,"-")</f>
        <v>45935.33110520833</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45935.33110520833</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45935.33110520833</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45935.33110520833</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45935.33110520833</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45935.33110520833</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45935.33110520833</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45935.33110520833</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45935.33110520833</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45935.33110520833</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45935.33110520833</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45935.33110520833</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45935.33110520833</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45935.33110520833</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45935.33110520833</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45935.33110520833</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45935.33110520833</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45935.33110520833</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45935.33110520833</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45935.33110520833</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45935.33110520833</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45935.33110520833</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45935.33110520833</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45935.33110520833</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45935.33110520833</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45935.33110520833</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45935.33110520833</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45935.33110520833</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45935.33110520833</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45935.33110520833</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45935.33110520833</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45935.33110520833</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45935.33110520833</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45935.33110520833</v>
      </c>
      <c r="H97" s="38"/>
      <c r="I97" s="37" t="str">
        <f>IFERROR(VLOOKUP(D97,DB!A:F,6,0),"")</f>
        <v/>
      </c>
      <c r="J97" s="37" t="str">
        <f>IFERROR(VLOOKUP(D97,DB!A:G,7,0),"")</f>
        <v/>
      </c>
      <c r="K97" s="37"/>
      <c r="L97" s="37" t="str">
        <f>IFERROR(VLOOKUP(D97,DB!A:I,9,0),"")</f>
        <v/>
      </c>
    </row>
    <row r="98" spans="1:12" ht="15">
      <c r="A98" s="92"/>
      <c r="B98" s="92" t="str">
        <f>IFERROR(VLOOKUP(D98,DB!A:K,11,0),"")</f>
        <v/>
      </c>
      <c r="C98" s="92"/>
      <c r="D98" s="92"/>
      <c r="E98" s="92"/>
      <c r="F98" s="134"/>
      <c r="G98" s="135">
        <f ca="1">IFERROR(NOW()-F98,"-")</f>
        <v>45935.33110520833</v>
      </c>
      <c r="H98" s="134"/>
      <c r="I98" s="92" t="str">
        <f>IFERROR(VLOOKUP(D98,DB!A:F,6,0),"")</f>
        <v/>
      </c>
      <c r="J98" s="92" t="str">
        <f>IFERROR(VLOOKUP(D98,DB!A:G,7,0),"")</f>
        <v/>
      </c>
      <c r="K98" s="92"/>
      <c r="L98" s="92" t="str">
        <f>IFERROR(VLOOKUP(D98,DB!A:I,9,0),"")</f>
        <v/>
      </c>
    </row>
    <row r="99" spans="1:12" ht="15">
      <c r="A99" s="37"/>
      <c r="B99" s="37" t="str">
        <f>IFERROR(VLOOKUP(D99,DB!A:K,11,0),"")</f>
        <v/>
      </c>
      <c r="C99" s="37"/>
      <c r="D99" s="37"/>
      <c r="E99" s="37"/>
      <c r="F99" s="38"/>
      <c r="G99" s="39">
        <f ca="1">IFERROR(NOW()-F99,"-")</f>
        <v>45935.33110520833</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45935.33110520833</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45935.33110520833</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45935.33110520833</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45935.33110520833</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45935.33110520833</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45935.33110520833</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45935.33110520833</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45935.33110520833</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45935.33110520833</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45935.33110520833</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45935.33110520833</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45935.33110520833</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45935.33110520833</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45935.33110520833</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45935.33110520833</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45935.33110520833</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45935.33110520833</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45935.33110520833</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45935.33110520833</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45935.33110520833</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45935.33110520833</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45935.33110520833</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45935.33110520833</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45935.33110520833</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45935.33110520833</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45935.33110520833</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45935.33110520833</v>
      </c>
      <c r="H126" s="38"/>
      <c r="I126" s="37" t="str">
        <f>IFERROR(VLOOKUP(D126,DB!A:F,6,0),"")</f>
        <v/>
      </c>
      <c r="J126" s="37" t="str">
        <f>IFERROR(VLOOKUP(D126,DB!A:G,7,0),"")</f>
        <v/>
      </c>
      <c r="K126" s="37"/>
      <c r="L126" s="37" t="str">
        <f>IFERROR(VLOOKUP(D126,DB!A:I,9,0),"")</f>
        <v/>
      </c>
    </row>
    <row r="127" spans="1:12" ht="15">
      <c r="A127" s="92"/>
      <c r="B127" s="92" t="str">
        <f>IFERROR(VLOOKUP(D127,DB!A:K,11,0),"")</f>
        <v/>
      </c>
      <c r="C127" s="92"/>
      <c r="D127" s="92"/>
      <c r="E127" s="92"/>
      <c r="F127" s="134"/>
      <c r="G127" s="135">
        <f ca="1">IFERROR(NOW()-F127,"-")</f>
        <v>45935.33110520833</v>
      </c>
      <c r="H127" s="134"/>
      <c r="I127" s="92" t="str">
        <f>IFERROR(VLOOKUP(D127,DB!A:F,6,0),"")</f>
        <v/>
      </c>
      <c r="J127" s="92" t="str">
        <f>IFERROR(VLOOKUP(D127,DB!A:G,7,0),"")</f>
        <v/>
      </c>
      <c r="K127" s="92"/>
      <c r="L127" s="92" t="str">
        <f>IFERROR(VLOOKUP(D127,DB!A:I,9,0),"")</f>
        <v/>
      </c>
    </row>
    <row r="128" spans="1:12" ht="15">
      <c r="A128" s="37"/>
      <c r="B128" s="37" t="str">
        <f>IFERROR(VLOOKUP(D128,DB!A:K,11,0),"")</f>
        <v/>
      </c>
      <c r="C128" s="37"/>
      <c r="D128" s="37"/>
      <c r="E128" s="37"/>
      <c r="F128" s="38"/>
      <c r="G128" s="39">
        <f ca="1">IFERROR(NOW()-F128,"-")</f>
        <v>45935.33110520833</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45935.33110520833</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45935.33110520833</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45935.33110520833</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45935.33110520833</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45935.33110520833</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45935.33110520833</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45935.33110520833</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45935.33110520833</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45935.33110520833</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45935.33110520833</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45935.33110520833</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45935.33110520833</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45935.33110520833</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45935.33110520833</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45935.33110520833</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45935.33110520833</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45935.33110520833</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45935.33110520833</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45935.33110520833</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45935.33110520833</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45935.33110520833</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45935.33110520833</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45935.33110520833</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45935.33110520833</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45935.33110520833</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45935.33110520833</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45935.33110520833</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45935.33110520833</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45935.33110520833</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45935.33110520833</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45935.33110520833</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45935.33110520833</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45935.33110520833</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45935.33110520833</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45935.33110520833</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45935.33110520833</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45935.33110520833</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45935.33110520833</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45935.33110520833</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45935.33110520833</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45935.33110520833</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45935.33110520833</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45935.33110520833</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45935.33110520833</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45935.33110520833</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45935.33110520833</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45935.33110520833</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45935.33110520833</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45935.33110520833</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45935.33110520833</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45935.33110520833</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45935.33110520833</v>
      </c>
      <c r="H180" s="38"/>
      <c r="I180" s="37" t="str">
        <f>IFERROR(VLOOKUP(D180,DB!A:F,6,0),"")</f>
        <v/>
      </c>
      <c r="J180" s="37" t="str">
        <f>IFERROR(VLOOKUP(D180,DB!A:G,7,0),"")</f>
        <v/>
      </c>
      <c r="K180" s="37"/>
      <c r="L180" s="37" t="str">
        <f>IFERROR(VLOOKUP(D180,DB!A:I,9,0),"")</f>
        <v/>
      </c>
    </row>
    <row r="181" spans="1:12" ht="15">
      <c r="A181" s="92"/>
      <c r="B181" s="92" t="str">
        <f>IFERROR(VLOOKUP(D181,DB!A:K,11,0),"")</f>
        <v/>
      </c>
      <c r="C181" s="92"/>
      <c r="D181" s="92"/>
      <c r="E181" s="92"/>
      <c r="F181" s="134"/>
      <c r="G181" s="135">
        <f ca="1">IFERROR(NOW()-F181,"-")</f>
        <v>45935.33110520833</v>
      </c>
      <c r="H181" s="134"/>
      <c r="I181" s="92" t="str">
        <f>IFERROR(VLOOKUP(D181,DB!A:F,6,0),"")</f>
        <v/>
      </c>
      <c r="J181" s="92" t="str">
        <f>IFERROR(VLOOKUP(D181,DB!A:G,7,0),"")</f>
        <v/>
      </c>
      <c r="K181" s="92"/>
      <c r="L181" s="92" t="str">
        <f>IFERROR(VLOOKUP(D181,DB!A:I,9,0),"")</f>
        <v/>
      </c>
    </row>
    <row r="182" spans="1:12" ht="15"/>
    <row r="183" spans="1:12" ht="15"/>
    <row r="184" spans="1:12" ht="15"/>
    <row r="185" spans="1:12" ht="15"/>
    <row r="186" spans="1:12" ht="15"/>
    <row r="187" spans="1:12" ht="15"/>
    <row r="188" spans="1:12" ht="15"/>
    <row r="189" spans="1:12" ht="15"/>
    <row r="190" spans="1:12" ht="15"/>
    <row r="191" spans="1:12" ht="15"/>
    <row r="192" spans="1:1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6" ht="15"/>
    <row r="437" ht="15"/>
    <row r="438" ht="15"/>
    <row r="439" ht="15"/>
    <row r="440" ht="15"/>
    <row r="441" ht="15"/>
    <row r="442" ht="15"/>
    <row r="443" ht="15"/>
    <row r="444" ht="15"/>
    <row r="445" ht="15"/>
    <row r="446" ht="15"/>
    <row r="447" ht="15"/>
    <row r="448" ht="15"/>
    <row r="449" ht="15"/>
    <row r="451" ht="15"/>
    <row r="452" ht="15"/>
    <row r="453" ht="15"/>
    <row r="454" ht="15"/>
    <row r="455" ht="15"/>
    <row r="456" ht="15"/>
    <row r="458" ht="15"/>
    <row r="459" ht="15"/>
    <row r="460" ht="15"/>
    <row r="461" ht="15"/>
    <row r="462" ht="15"/>
    <row r="463" ht="15"/>
    <row r="464" ht="15"/>
    <row r="465"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500" ht="15"/>
    <row r="501" ht="15"/>
    <row r="502" ht="15"/>
    <row r="503" ht="15"/>
    <row r="504" ht="15"/>
    <row r="505" ht="15"/>
    <row r="506" ht="15"/>
    <row r="507" ht="15"/>
    <row r="508" ht="15"/>
    <row r="509" ht="15"/>
    <row r="511" ht="15"/>
    <row r="512" ht="15"/>
    <row r="513" ht="15"/>
    <row r="516" ht="15"/>
    <row r="517" ht="15"/>
    <row r="518" ht="15"/>
    <row r="519"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1" ht="15"/>
    <row r="832" ht="15"/>
    <row r="833" ht="15"/>
    <row r="834" ht="15"/>
    <row r="835" ht="15"/>
    <row r="836" ht="15"/>
    <row r="840" ht="15"/>
    <row r="841" ht="15"/>
    <row r="851" ht="15"/>
    <row r="856" ht="15"/>
    <row r="867" ht="15"/>
    <row r="868" ht="15"/>
    <row r="875" ht="15"/>
    <row r="876" ht="15"/>
    <row r="880" ht="15"/>
    <row r="881" ht="15"/>
    <row r="882" ht="15"/>
    <row r="889" ht="15"/>
    <row r="890" ht="15"/>
    <row r="891" ht="15"/>
    <row r="892" ht="15"/>
    <row r="894" ht="15"/>
    <row r="895" ht="15"/>
    <row r="896" ht="15"/>
    <row r="899" ht="15"/>
    <row r="900" ht="15"/>
    <row r="901" ht="15"/>
    <row r="902" ht="15"/>
    <row r="904" ht="15"/>
    <row r="905" ht="15"/>
    <row r="906" ht="15"/>
    <row r="907" ht="15"/>
    <row r="908" ht="15"/>
    <row r="909" ht="15"/>
    <row r="911" ht="15"/>
    <row r="912" ht="15"/>
    <row r="914" ht="15"/>
    <row r="915" ht="15"/>
    <row r="917" ht="15"/>
    <row r="918" ht="15"/>
    <row r="919" ht="15"/>
    <row r="921" ht="15"/>
    <row r="922" ht="15"/>
    <row r="923" ht="15"/>
    <row r="924" ht="15"/>
    <row r="925" ht="15"/>
    <row r="929" ht="15"/>
    <row r="930" ht="15"/>
    <row r="931" ht="15"/>
    <row r="932" ht="15"/>
    <row r="935" ht="15"/>
    <row r="936" ht="15"/>
    <row r="939" ht="15"/>
    <row r="980" ht="15"/>
    <row r="981" ht="15"/>
    <row r="984" ht="15"/>
    <row r="985" ht="15"/>
    <row r="992" ht="15"/>
    <row r="993" ht="15"/>
    <row r="996" ht="15"/>
    <row r="998" ht="15"/>
    <row r="1000" ht="15"/>
    <row r="1001" ht="15"/>
    <row r="1002" ht="15"/>
    <row r="1005" ht="15"/>
    <row r="1006" ht="15"/>
    <row r="1008" ht="15"/>
    <row r="1011" ht="15"/>
    <row r="1012" ht="15"/>
    <row r="1014" ht="15"/>
    <row r="1015" ht="15"/>
    <row r="1016" ht="15"/>
    <row r="1017" ht="15"/>
    <row r="1018" ht="15"/>
    <row r="1021" ht="15"/>
    <row r="1022" ht="15"/>
    <row r="1023" ht="15"/>
    <row r="1024" ht="15"/>
    <row r="1025" ht="15"/>
    <row r="1026" ht="15"/>
    <row r="1028" ht="15"/>
    <row r="1030" ht="15"/>
    <row r="1032" ht="15"/>
    <row r="1033" ht="15"/>
    <row r="1034" ht="15"/>
    <row r="1036" ht="15"/>
    <row r="1037" ht="15"/>
    <row r="1038" ht="15"/>
    <row r="1039" ht="15"/>
    <row r="1040" ht="15"/>
    <row r="1041" ht="15"/>
    <row r="1042" ht="15"/>
    <row r="1044" ht="15"/>
    <row r="1045" ht="15"/>
    <row r="1046" ht="15"/>
    <row r="1051" ht="15"/>
    <row r="1052" ht="15"/>
    <row r="1056" ht="15"/>
    <row r="1057" ht="15"/>
    <row r="1058" ht="15"/>
    <row r="1061" ht="15"/>
    <row r="1063" ht="15"/>
    <row r="1067" ht="15"/>
    <row r="1071" ht="15"/>
    <row r="1077" ht="15"/>
    <row r="1078" ht="15"/>
    <row r="1080" ht="15"/>
    <row r="1081" ht="15"/>
    <row r="1083" ht="15"/>
    <row r="1086" ht="15"/>
    <row r="1087" ht="15"/>
    <row r="1089" ht="15"/>
    <row r="1091" ht="15"/>
    <row r="1093" ht="15"/>
    <row r="1095" ht="15"/>
    <row r="1096" ht="15"/>
    <row r="1097" ht="15"/>
    <row r="1099" ht="15"/>
    <row r="1100" ht="15"/>
    <row r="1101" ht="15"/>
    <row r="1102" ht="15"/>
    <row r="1105" ht="15"/>
    <row r="1279" ht="15"/>
    <row r="1280" ht="15"/>
    <row r="1290" ht="15"/>
    <row r="1291" ht="15"/>
    <row r="1292" ht="15"/>
    <row r="1298" ht="15"/>
    <row r="1299" ht="15"/>
    <row r="1300" ht="15"/>
    <row r="1301" ht="15"/>
    <row r="1303" ht="15"/>
    <row r="1306" ht="15"/>
    <row r="1307" ht="15"/>
    <row r="1308" ht="15"/>
    <row r="1309" ht="15"/>
    <row r="1311" ht="15"/>
    <row r="1312" ht="15"/>
    <row r="1314" ht="15"/>
    <row r="1315" ht="15"/>
    <row r="1316" ht="15"/>
    <row r="1317" ht="15"/>
    <row r="1319" ht="15"/>
    <row r="1320" ht="15"/>
    <row r="1321" ht="15"/>
    <row r="1324" ht="15"/>
    <row r="1325" ht="15"/>
    <row r="1328" ht="15"/>
    <row r="1329" ht="15"/>
    <row r="1330" ht="15"/>
    <row r="1331" ht="15"/>
    <row r="1332" ht="15"/>
    <row r="1333" ht="15"/>
    <row r="1334" ht="15"/>
    <row r="1335" ht="15"/>
    <row r="1337" ht="15"/>
    <row r="1339" ht="15"/>
    <row r="1340" ht="15"/>
    <row r="1341" ht="15"/>
    <row r="1344" ht="15"/>
    <row r="1354" ht="15"/>
    <row r="1357" ht="15"/>
    <row r="1358" ht="15"/>
    <row r="1362" ht="15"/>
    <row r="1366" ht="15"/>
    <row r="1369" ht="15"/>
    <row r="1371" ht="15"/>
    <row r="1372" ht="15"/>
    <row r="1375" ht="15"/>
    <row r="1377" ht="15"/>
    <row r="1379" ht="15"/>
    <row r="1380" ht="15"/>
    <row r="1382" ht="15"/>
  </sheetData>
  <dataValidations count="2">
    <dataValidation allowBlank="1" showInputMessage="1" showErrorMessage="1" sqref="E1" xr:uid="{920C6338-E771-4DAE-8C89-92A9093EA4DE}"/>
    <dataValidation type="list" allowBlank="1" showInputMessage="1" showErrorMessage="1" sqref="E2:E18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01"/>
  <sheetViews>
    <sheetView tabSelected="1" workbookViewId="0">
      <selection activeCell="A7" sqref="A7:XFD7"/>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39079</v>
      </c>
      <c r="B2" s="137" t="s">
        <v>5398</v>
      </c>
      <c r="C2" s="137">
        <v>1</v>
      </c>
      <c r="D2" s="137" t="s">
        <v>32861</v>
      </c>
      <c r="E2" s="137" t="s">
        <v>39080</v>
      </c>
      <c r="F2" s="138">
        <v>45933.880972222221</v>
      </c>
      <c r="G2" s="139">
        <f ca="1">IFERROR(NOW()-F2,"-")</f>
        <v>1.450132986108656</v>
      </c>
      <c r="H2" s="140">
        <v>45929.455266203702</v>
      </c>
      <c r="I2" s="137" t="str">
        <f>IFERROR(VLOOKUP(D2,DB!A:F,6,0),"")</f>
        <v>SCECO</v>
      </c>
      <c r="J2" s="137" t="str">
        <f>IFERROR(VLOOKUP(D2,DB!A:G,7,0),"")</f>
        <v>In progress</v>
      </c>
      <c r="K2" s="137" t="s">
        <v>39081</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39082</v>
      </c>
      <c r="B3" s="137" t="s">
        <v>5398</v>
      </c>
      <c r="C3" s="137">
        <v>1</v>
      </c>
      <c r="D3" s="137" t="s">
        <v>34463</v>
      </c>
      <c r="E3" s="137" t="s">
        <v>39080</v>
      </c>
      <c r="F3" s="138">
        <v>45926.772847222222</v>
      </c>
      <c r="G3" s="139">
        <f ca="1">IFERROR(NOW()-F3,"-")</f>
        <v>8.5582579861074919</v>
      </c>
      <c r="H3" s="140">
        <v>45927.449074074102</v>
      </c>
      <c r="I3" s="137" t="str">
        <f>IFERROR(VLOOKUP(D3,DB!A:F,6,0),"")</f>
        <v>SCECO</v>
      </c>
      <c r="J3" s="137" t="str">
        <f>IFERROR(VLOOKUP(D3,DB!A:G,7,0),"")</f>
        <v>Weak</v>
      </c>
      <c r="K3" s="137" t="s">
        <v>39081</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39083</v>
      </c>
      <c r="B4" s="137" t="s">
        <v>5398</v>
      </c>
      <c r="C4" s="137">
        <v>1</v>
      </c>
      <c r="D4" s="137" t="s">
        <v>33408</v>
      </c>
      <c r="E4" s="137" t="s">
        <v>38964</v>
      </c>
      <c r="F4" s="138">
        <v>45934.942245370374</v>
      </c>
      <c r="G4" s="139">
        <f ca="1">IFERROR(NOW()-F4,"-")</f>
        <v>0.38885983795626089</v>
      </c>
      <c r="H4" s="140">
        <v>45934.470231481479</v>
      </c>
      <c r="I4" s="137" t="str">
        <f>IFERROR(VLOOKUP(D4,DB!A:F,6,0),"")</f>
        <v>SCECO</v>
      </c>
      <c r="J4" s="137" t="str">
        <f>IFERROR(VLOOKUP(D4,DB!A:G,7,0),"")</f>
        <v>Dead</v>
      </c>
      <c r="K4" s="137" t="s">
        <v>39081</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39084</v>
      </c>
      <c r="B5" s="137" t="str">
        <f>IFERROR(VLOOKUP(D5,DB!A:K,11,0),"")</f>
        <v>R6</v>
      </c>
      <c r="C5" s="137">
        <v>1</v>
      </c>
      <c r="D5" s="137" t="s">
        <v>33684</v>
      </c>
      <c r="E5" s="137" t="s">
        <v>38964</v>
      </c>
      <c r="F5" s="140">
        <v>45933.705324074072</v>
      </c>
      <c r="G5" s="139">
        <f ca="1">IFERROR(NOW()-F5,"-")</f>
        <v>1.6257811342584318</v>
      </c>
      <c r="H5" s="140">
        <v>45933.228229166663</v>
      </c>
      <c r="I5" s="137" t="str">
        <f>IFERROR(VLOOKUP(D5,DB!A:F,6,0),"")</f>
        <v>SCECO</v>
      </c>
      <c r="J5" s="137" t="str">
        <f>IFERROR(VLOOKUP(D5,DB!A:G,7,0),"")</f>
        <v>Weak</v>
      </c>
      <c r="K5" s="137" t="s">
        <v>39085</v>
      </c>
      <c r="L5" s="137" t="str">
        <f>IFERROR(VLOOKUP(D5,DB!A:I,9,0),"")</f>
        <v>Latis</v>
      </c>
    </row>
    <row r="6" spans="1:16383" ht="31.5" customHeight="1">
      <c r="A6" s="137" t="s">
        <v>39086</v>
      </c>
      <c r="B6" s="137" t="str">
        <f>IFERROR(VLOOKUP(D6,DB!A:K,11,0),"")</f>
        <v>R6</v>
      </c>
      <c r="C6" s="137">
        <v>1</v>
      </c>
      <c r="D6" s="137" t="s">
        <v>36815</v>
      </c>
      <c r="E6" s="137" t="s">
        <v>38964</v>
      </c>
      <c r="F6" s="140">
        <v>45935.280729166669</v>
      </c>
      <c r="G6" s="137">
        <f ca="1">IFERROR(NOW()-F6,"-")</f>
        <v>5.0376041661365889E-2</v>
      </c>
      <c r="H6" s="140">
        <v>45935.274942129632</v>
      </c>
      <c r="I6" s="137" t="str">
        <f>IFERROR(VLOOKUP(D6,DB!A:F,6,0),"")</f>
        <v>SCECO</v>
      </c>
      <c r="J6" s="137" t="str">
        <f>IFERROR(VLOOKUP(D6,DB!A:G,7,0),"")</f>
        <v>Vandalized</v>
      </c>
      <c r="K6" s="137" t="s">
        <v>39087</v>
      </c>
      <c r="L6" s="137" t="str">
        <f>IFERROR(VLOOKUP(D6,DB!A:I,9,0),"")</f>
        <v>Latis</v>
      </c>
      <c r="M6" s="137"/>
    </row>
    <row r="7" spans="1:16383" ht="31.5" customHeight="1">
      <c r="A7" s="121"/>
      <c r="B7" s="137" t="str">
        <f>IFERROR(VLOOKUP(D7,DB!A:K,11,0),"")</f>
        <v/>
      </c>
      <c r="C7" s="137"/>
      <c r="D7" s="137"/>
      <c r="E7" s="137"/>
      <c r="F7" s="137"/>
      <c r="G7" s="137">
        <f ca="1">IFERROR(NOW()-F7,"-")</f>
        <v>45935.331105555553</v>
      </c>
      <c r="H7" s="137"/>
      <c r="I7" s="137" t="str">
        <f>IFERROR(VLOOKUP(D7,DB!A:F,6,0),"")</f>
        <v/>
      </c>
      <c r="J7" s="137" t="str">
        <f>IFERROR(VLOOKUP(D7,DB!A:G,7,0),"")</f>
        <v/>
      </c>
      <c r="K7" s="137"/>
      <c r="L7" s="137" t="str">
        <f>IFERROR(VLOOKUP(D7,DB!A:I,9,0),"")</f>
        <v/>
      </c>
      <c r="M7" s="137"/>
    </row>
    <row r="8" spans="1:16383" ht="31.5" customHeight="1">
      <c r="A8" s="121"/>
      <c r="B8" s="137" t="str">
        <f>IFERROR(VLOOKUP(D8,DB!A:K,11,0),"")</f>
        <v/>
      </c>
      <c r="C8" s="137"/>
      <c r="D8" s="137"/>
      <c r="E8" s="137"/>
      <c r="F8" s="137"/>
      <c r="G8" s="137">
        <f ca="1">IFERROR(NOW()-F8,"-")</f>
        <v>45935.331105555553</v>
      </c>
      <c r="H8" s="137"/>
      <c r="I8" s="137" t="str">
        <f>IFERROR(VLOOKUP(D8,DB!A:F,6,0),"")</f>
        <v/>
      </c>
      <c r="J8" s="137" t="str">
        <f>IFERROR(VLOOKUP(D8,DB!A:G,7,0),"")</f>
        <v/>
      </c>
      <c r="K8" s="137"/>
      <c r="L8" s="137" t="str">
        <f>IFERROR(VLOOKUP(D8,DB!A:I,9,0),"")</f>
        <v/>
      </c>
      <c r="M8" s="137"/>
    </row>
    <row r="9" spans="1:16383" ht="31.5" customHeight="1">
      <c r="A9" s="121"/>
      <c r="B9" s="137" t="str">
        <f>IFERROR(VLOOKUP(D9,DB!A:K,11,0),"")</f>
        <v/>
      </c>
      <c r="C9" s="137"/>
      <c r="D9" s="137"/>
      <c r="E9" s="137"/>
      <c r="F9" s="137"/>
      <c r="G9" s="137">
        <f ca="1">IFERROR(NOW()-F9,"-")</f>
        <v>45935.331105555553</v>
      </c>
      <c r="H9" s="137"/>
      <c r="I9" s="137" t="str">
        <f>IFERROR(VLOOKUP(D9,DB!A:F,6,0),"")</f>
        <v/>
      </c>
      <c r="J9" s="137" t="str">
        <f>IFERROR(VLOOKUP(D9,DB!A:G,7,0),"")</f>
        <v/>
      </c>
      <c r="K9" s="137"/>
      <c r="L9" s="137" t="str">
        <f>IFERROR(VLOOKUP(D9,DB!A:I,9,0),"")</f>
        <v/>
      </c>
      <c r="M9" s="137"/>
    </row>
    <row r="10" spans="1:16383" ht="31.5" customHeight="1">
      <c r="A10" s="121"/>
      <c r="B10" s="137" t="str">
        <f>IFERROR(VLOOKUP(D10,DB!A:K,11,0),"")</f>
        <v/>
      </c>
      <c r="C10" s="137"/>
      <c r="D10" s="137"/>
      <c r="E10" s="137"/>
      <c r="F10" s="137"/>
      <c r="G10" s="137">
        <f ca="1">IFERROR(NOW()-F10,"-")</f>
        <v>45935.331105555553</v>
      </c>
      <c r="H10" s="137"/>
      <c r="I10" s="137" t="str">
        <f>IFERROR(VLOOKUP(D10,DB!A:F,6,0),"")</f>
        <v/>
      </c>
      <c r="J10" s="137" t="str">
        <f>IFERROR(VLOOKUP(D10,DB!A:G,7,0),"")</f>
        <v/>
      </c>
      <c r="K10" s="137"/>
      <c r="L10" s="137" t="str">
        <f>IFERROR(VLOOKUP(D10,DB!A:I,9,0),"")</f>
        <v/>
      </c>
      <c r="M10" s="137"/>
    </row>
    <row r="11" spans="1:16383" ht="31.5" customHeight="1">
      <c r="A11" s="121"/>
      <c r="B11" s="137" t="str">
        <f>IFERROR(VLOOKUP(D11,DB!A:K,11,0),"")</f>
        <v/>
      </c>
      <c r="C11" s="137"/>
      <c r="D11" s="137"/>
      <c r="E11" s="137"/>
      <c r="F11" s="137"/>
      <c r="G11" s="137">
        <f ca="1">IFERROR(NOW()-F11,"-")</f>
        <v>45935.331105555553</v>
      </c>
      <c r="H11" s="137"/>
      <c r="I11" s="137" t="str">
        <f>IFERROR(VLOOKUP(D11,DB!A:F,6,0),"")</f>
        <v/>
      </c>
      <c r="J11" s="137" t="str">
        <f>IFERROR(VLOOKUP(D11,DB!A:G,7,0),"")</f>
        <v/>
      </c>
      <c r="K11" s="137"/>
      <c r="L11" s="126" t="str">
        <f>IFERROR(VLOOKUP(D11,DB!A:I,9,0),"")</f>
        <v/>
      </c>
    </row>
    <row r="12" spans="1:16383" ht="31.5" customHeight="1">
      <c r="A12" s="121"/>
      <c r="B12" s="137" t="str">
        <f>IFERROR(VLOOKUP(D12,DB!A:K,11,0),"")</f>
        <v/>
      </c>
      <c r="C12" s="137"/>
      <c r="D12" s="137"/>
      <c r="E12" s="137"/>
      <c r="F12" s="137"/>
      <c r="G12" s="137">
        <f ca="1">IFERROR(NOW()-F12,"-")</f>
        <v>45935.331105555553</v>
      </c>
      <c r="H12" s="137"/>
      <c r="I12" s="137" t="str">
        <f>IFERROR(VLOOKUP(D12,DB!A:F,6,0),"")</f>
        <v/>
      </c>
      <c r="J12" s="137" t="str">
        <f>IFERROR(VLOOKUP(D12,DB!A:G,7,0),"")</f>
        <v/>
      </c>
      <c r="K12" s="137"/>
      <c r="L12" s="126" t="str">
        <f>IFERROR(VLOOKUP(D12,DB!A:I,9,0),"")</f>
        <v/>
      </c>
    </row>
    <row r="13" spans="1:16383" ht="31.5" customHeight="1">
      <c r="A13" s="121"/>
      <c r="B13" s="137" t="str">
        <f>IFERROR(VLOOKUP(D13,DB!A:K,11,0),"")</f>
        <v/>
      </c>
      <c r="C13" s="137"/>
      <c r="D13" s="137"/>
      <c r="E13" s="137"/>
      <c r="F13" s="137"/>
      <c r="G13" s="137">
        <f ca="1">IFERROR(NOW()-F13,"-")</f>
        <v>45935.331105555553</v>
      </c>
      <c r="H13" s="137"/>
      <c r="I13" s="137" t="str">
        <f>IFERROR(VLOOKUP(D13,DB!A:F,6,0),"")</f>
        <v/>
      </c>
      <c r="J13" s="137" t="str">
        <f>IFERROR(VLOOKUP(D13,DB!A:G,7,0),"")</f>
        <v/>
      </c>
      <c r="K13" s="137"/>
      <c r="L13" s="126" t="str">
        <f>IFERROR(VLOOKUP(D13,DB!A:I,9,0),"")</f>
        <v/>
      </c>
    </row>
    <row r="14" spans="1:16383" ht="31.5" customHeight="1">
      <c r="A14" s="121"/>
      <c r="B14" s="137" t="str">
        <f>IFERROR(VLOOKUP(D14,DB!A:K,11,0),"")</f>
        <v/>
      </c>
      <c r="C14" s="137"/>
      <c r="D14" s="137"/>
      <c r="E14" s="137"/>
      <c r="F14" s="137"/>
      <c r="G14" s="137">
        <f ca="1">IFERROR(NOW()-F14,"-")</f>
        <v>45935.331105555553</v>
      </c>
      <c r="H14" s="137"/>
      <c r="I14" s="137" t="str">
        <f>IFERROR(VLOOKUP(D14,DB!A:F,6,0),"")</f>
        <v/>
      </c>
      <c r="J14" s="137" t="str">
        <f>IFERROR(VLOOKUP(D14,DB!A:G,7,0),"")</f>
        <v/>
      </c>
      <c r="K14" s="137"/>
      <c r="L14" s="126" t="str">
        <f>IFERROR(VLOOKUP(D14,DB!A:I,9,0),"")</f>
        <v/>
      </c>
    </row>
    <row r="15" spans="1:16383" ht="31.5" customHeight="1">
      <c r="A15" s="121"/>
      <c r="B15" s="137" t="str">
        <f>IFERROR(VLOOKUP(D15,DB!A:K,11,0),"")</f>
        <v/>
      </c>
      <c r="C15" s="137"/>
      <c r="D15" s="137"/>
      <c r="E15" s="137"/>
      <c r="F15" s="137"/>
      <c r="G15" s="137">
        <f ca="1">IFERROR(NOW()-F15,"-")</f>
        <v>45935.331105555553</v>
      </c>
      <c r="H15" s="137"/>
      <c r="I15" s="137" t="str">
        <f>IFERROR(VLOOKUP(D15,DB!A:F,6,0),"")</f>
        <v/>
      </c>
      <c r="J15" s="137" t="str">
        <f>IFERROR(VLOOKUP(D15,DB!A:G,7,0),"")</f>
        <v/>
      </c>
      <c r="K15" s="137"/>
      <c r="L15" s="126" t="str">
        <f>IFERROR(VLOOKUP(D15,DB!A:I,9,0),"")</f>
        <v/>
      </c>
    </row>
    <row r="16" spans="1:16383" ht="31.5" customHeight="1">
      <c r="A16" s="121"/>
      <c r="B16" s="120" t="str">
        <f>IFERROR(VLOOKUP(D16,DB!A:K,11,0),"")</f>
        <v/>
      </c>
      <c r="C16" s="122"/>
      <c r="D16" s="120"/>
      <c r="E16" s="123"/>
      <c r="F16" s="124"/>
      <c r="G16" s="89">
        <f ca="1">IFERROR(NOW()-F16,"-")</f>
        <v>45935.331105555553</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45935.331105555553</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45935.331105555553</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45935.331105555553</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45935.331105555553</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45935.331105555553</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45935.331105555553</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45935.331105555553</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45935.331105555553</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45935.331105555553</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45935.331105555553</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45935.331105555553</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45935.331105555553</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45935.331105555553</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45935.331105555553</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45935.331105555553</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45935.331105555553</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45935.331105555553</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45935.331105555553</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45935.331105555553</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45935.331105555553</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45935.331105555553</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45935.331105555553</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45935.331105555553</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45935.331105555553</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45935.331105555553</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45935.331105555553</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45935.331105555553</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45935.331105555553</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45935.331105555553</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45935.331105555553</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45935.331105555553</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45935.331105555553</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45935.331105555553</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45935.331105555553</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45935.331105555553</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45935.331105555553</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45935.331105555553</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45935.331105555553</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45935.331105555553</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45935.331105555553</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45935.331105555553</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45935.331105555553</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45935.331105555553</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45935.331105555553</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45935.331105555553</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45935.331105555553</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45935.331105555553</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45935.331105555553</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45935.331105555553</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45935.331105555553</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45935.331105555553</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45935.331105555553</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45935.331105555553</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45935.331105555553</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45935.331105555553</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45935.331105555553</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45935.331105555553</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45935.331105555553</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45935.331105555553</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45935.331105555553</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45935.331105555553</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45935.331105555553</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45935.331105555553</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45935.331105555553</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45935.331105555553</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45935.331105555553</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45935.331105555553</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45935.331105555553</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45935.331105555553</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45935.331105555553</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45935.331105555553</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45935.331105555553</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45935.331105555553</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45935.331105555553</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45935.331105555553</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45935.331105555553</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45935.331105555553</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45935.331105555553</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45935.331105555553</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45935.331105555553</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45935.331105555553</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45935.331105555553</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45935.331105555553</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45935.331105555553</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45935.331105555553</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45935.331105555553</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45935.331105555553</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45935.331105555553</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45935.331105555553</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45935.331105555553</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45935.331105555553</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45935.331105555553</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45935.331105555553</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45935.331105555553</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45935.331105555553</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45935.331105555553</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45935.331105555553</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45935.331105555553</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45935.331105555553</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45935.331105555553</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45935.331105555553</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45935.331105555553</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45935.331105555553</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45935.331105555553</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45935.331105555553</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45935.331105555553</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45935.331105555553</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45935.331105555553</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45935.331105555553</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45935.331105555553</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45935.331105555553</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45935.331105555553</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45935.331105555553</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45935.331105555553</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45935.331105555553</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45935.331105555553</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45935.331105555553</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45935.331105555553</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45935.331105555553</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45935.331105555553</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45935.331105555553</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45935.331105555553</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45935.331105555553</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45935.331105555553</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45935.331105555553</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45935.331105555553</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45935.331105555553</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45935.331105555553</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45935.331105555553</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45935.331105555553</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45935.331105555553</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45935.331105555553</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45935.331105555553</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45935.331105555553</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45935.331105555553</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45935.331105555553</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45935.331105555553</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45935.331105555553</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45935.331105555553</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45935.331105555553</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45935.331105555553</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45935.331105555553</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45935.331105555553</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45935.331105555553</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45935.331105555553</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45935.331105555553</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45935.331105555553</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45935.331105555553</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45935.331105555553</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45935.331105555553</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45935.331105555553</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45935.331105555553</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45935.331105555553</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45935.331105555553</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45935.331105555553</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45935.331105555553</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45935.331105555553</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45935.331105555553</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45935.331105555553</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45935.331105555553</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45935.331105555553</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45935.331105555553</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45935.331105555553</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45935.331105555553</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45935.331105555553</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45935.331105555553</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45935.331105555553</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45935.331105555553</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45935.331105555553</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45935.331105555553</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45935.331105555553</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45935.331105555553</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45935.331105555553</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45935.331105555553</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45935.331105555553</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45935.331105555553</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45935.331105555553</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45935.331105555553</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45935.331105555553</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45935.331105555553</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45935.331105555553</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45935.331105555553</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45935.331105555553</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45935.331105555553</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45935.331105555553</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45935.331105555553</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45935.331105555553</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45935.331105555553</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45935.331105555553</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45935.331105555553</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45935.331105555553</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45935.331105555553</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45935.331105555553</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45935.331105555553</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45935.331105555553</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45935.331105555553</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45935.331105555553</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45935.331105555553</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45935.331105555553</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45935.331105555553</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45935.331105555553</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45935.331105555553</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45935.331105555553</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45935.331105555553</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45935.331105555553</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45935.331105555553</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45935.331105555553</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45935.331105555553</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45935.331105555553</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45935.331105555553</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45935.331105555553</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45935.331105555553</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45935.331105555553</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45935.331105555553</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45935.331105555553</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45935.331105555553</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45935.331105555553</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45935.331105555553</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45935.331105555553</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45935.331105555553</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45935.331105555553</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45935.331105555553</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45935.331105555553</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45935.331105555553</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45935.331105555553</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45935.331105555553</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45935.331105555553</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45935.331105555553</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45935.331105555553</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45935.331105555553</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45935.331105555553</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45935.331105555553</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45935.331105555553</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45935.331105555553</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45935.331105555553</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45935.331105555553</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45935.331105555553</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45935.331105555553</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45935.331105555553</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45935.331105555553</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45935.331105555553</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45935.331105555553</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45935.331105555553</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45935.331105555553</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45935.331105555553</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45935.331105555553</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45935.331105555553</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45935.331105555553</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45935.331105555553</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45935.331105555553</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45935.331105555553</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45935.331105555553</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45935.331105555553</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45935.331105555553</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45935.331105555553</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45935.331105555553</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45935.331105555553</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45935.331105555553</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45935.331105555553</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45935.331105555553</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45935.331105555553</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45935.331105555553</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45935.331105555553</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45935.331105555553</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45935.331105555553</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45935.331105555553</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45935.331105555553</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45935.331105555553</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45935.331105555553</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45935.331105555553</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45935.331105555553</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45935.331105555553</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45935.331105555553</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45935.331105555553</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45935.331105555553</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45935.331105555553</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45935.331105555553</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45935.331105555553</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45935.331105555553</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45935.331105555553</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45935.331105555553</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45935.331105555553</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45935.331105555553</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45935.331105555553</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45935.331105555553</v>
      </c>
      <c r="H301" s="124"/>
      <c r="I301" s="120" t="str">
        <f>IFERROR(VLOOKUP(D301,DB!A:F,6,0),"")</f>
        <v/>
      </c>
      <c r="J301" s="119" t="str">
        <f>IFERROR(VLOOKUP(D301,DB!A:G,7,0),"")</f>
        <v/>
      </c>
      <c r="K301" s="125"/>
      <c r="L301" s="126" t="str">
        <f>IFERROR(VLOOKUP(D301,DB!A:I,9,0),"")</f>
        <v/>
      </c>
    </row>
  </sheetData>
  <dataValidations count="2">
    <dataValidation allowBlank="1" showInputMessage="1" showErrorMessage="1" sqref="E1" xr:uid="{380493DB-286A-4683-AF55-C78F04945A49}"/>
    <dataValidation type="list" allowBlank="1" showInputMessage="1" showErrorMessage="1" sqref="E7:E301"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2025-10-05T04:58:49Z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