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142" documentId="13_ncr:1_{F6CB121F-512D-4AA6-A0C1-0FB36C537598}" xr6:coauthVersionLast="47" xr6:coauthVersionMax="47" xr10:uidLastSave="{DB92A7E5-804A-4C4D-94EA-D5C6F29D424B}"/>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6" l="1"/>
  <c r="B8" i="6"/>
  <c r="G6" i="6"/>
  <c r="J6" i="6"/>
  <c r="J7" i="6"/>
  <c r="J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L15" i="5"/>
  <c r="J15" i="5"/>
  <c r="I15" i="5"/>
  <c r="G15" i="5"/>
  <c r="B15" i="5"/>
  <c r="L4" i="5"/>
  <c r="L5" i="5"/>
  <c r="L6" i="5"/>
  <c r="L7" i="5"/>
  <c r="L8" i="5"/>
  <c r="L9" i="5"/>
  <c r="L10" i="5"/>
  <c r="L11" i="5"/>
  <c r="L12" i="5"/>
  <c r="L13" i="5"/>
  <c r="L14" i="5"/>
  <c r="J4" i="5"/>
  <c r="J5" i="5"/>
  <c r="J6" i="5"/>
  <c r="J7" i="5"/>
  <c r="J8" i="5"/>
  <c r="J9" i="5"/>
  <c r="J10" i="5"/>
  <c r="J11" i="5"/>
  <c r="J12" i="5"/>
  <c r="J13" i="5"/>
  <c r="J14" i="5"/>
  <c r="I4" i="5"/>
  <c r="I5" i="5"/>
  <c r="I6" i="5"/>
  <c r="I7" i="5"/>
  <c r="I8" i="5"/>
  <c r="I9" i="5"/>
  <c r="I10" i="5"/>
  <c r="I11" i="5"/>
  <c r="I12" i="5"/>
  <c r="I13" i="5"/>
  <c r="I14" i="5"/>
  <c r="G4" i="5"/>
  <c r="G5" i="5"/>
  <c r="G6" i="5"/>
  <c r="G7" i="5"/>
  <c r="G8" i="5"/>
  <c r="G9" i="5"/>
  <c r="G10" i="5"/>
  <c r="G11" i="5"/>
  <c r="G12" i="5"/>
  <c r="G13" i="5"/>
  <c r="G14" i="5"/>
  <c r="B4" i="5"/>
  <c r="B5" i="5"/>
  <c r="B6" i="5"/>
  <c r="B7" i="5"/>
  <c r="B8" i="5"/>
  <c r="B9" i="5"/>
  <c r="B10" i="5"/>
  <c r="B11" i="5"/>
  <c r="B12" i="5"/>
  <c r="B13" i="5"/>
  <c r="B14" i="5"/>
  <c r="B3" i="5"/>
  <c r="G3" i="5"/>
  <c r="I3" i="5"/>
  <c r="J3" i="5"/>
  <c r="L3" i="5"/>
  <c r="B3" i="2"/>
  <c r="G3" i="2"/>
  <c r="I3" i="2"/>
  <c r="J3" i="2"/>
  <c r="L3" i="2"/>
  <c r="B4" i="2"/>
  <c r="G4" i="2"/>
  <c r="I4" i="2"/>
  <c r="J4" i="2"/>
  <c r="L4" i="2"/>
  <c r="B2" i="1"/>
  <c r="L2" i="5"/>
  <c r="B2" i="4"/>
  <c r="G2" i="4"/>
  <c r="I2" i="4"/>
  <c r="J2" i="4"/>
  <c r="L2" i="4"/>
  <c r="B3" i="6"/>
  <c r="G3" i="6"/>
  <c r="I3" i="6"/>
  <c r="J3" i="6"/>
  <c r="L3" i="6"/>
  <c r="B6" i="6"/>
  <c r="I6" i="6"/>
  <c r="L6" i="6"/>
  <c r="G7" i="6"/>
  <c r="I7" i="6"/>
  <c r="L7" i="6"/>
  <c r="G8" i="6"/>
  <c r="I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<sst xmlns="http://schemas.openxmlformats.org/spreadsheetml/2006/main" count="178607" uniqueCount="39086">
  <si>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</si>
  <si>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</si>
  <si>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</si>
  <si>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</si>
  <si>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</si>
  <si>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</si>
  <si>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</si>
  <si>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</si>
  <si>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</si>
  <si>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</si>
  <si>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</si>
  <si>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</si>
  <si>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</si>
  <si>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</si>
  <si>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</si>
  <si>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</si>
  <si>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</si>
  <si>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</si>
  <si>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</si>
  <si>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</si>
  <si>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</si>
  <si>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</si>
  <si>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</si>
  <si>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</si>
  <si>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</si>
  <si>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</si>
  <si>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</si>
  <si>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</si>
  <si>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</si>
  <si>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</si>
  <si>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</si>
  <si>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</si>
  <si>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</si>
  <si>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</si>
  <si>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</si>
  <si>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</si>
  <si>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</si>
  <si>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</si>
  <si>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</si>
  <si>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</si>
  <si>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</si>
  <si>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</si>
  <si>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</si>
  <si>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</si>
  <si>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</si>
  <si>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</si>
  <si>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</si>
  <si>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</si>
  <si>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</si>
  <si>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</si>
  <si>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</si>
  <si>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</si>
  <si>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</si>
  <si>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</si>
  <si>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</si>
  <si>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</si>
  <si>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</si>
  <si>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</si>
  <si>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</si>
  <si>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</si>
  <si>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</si>
  <si>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</si>
  <si>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</si>
  <si>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</si>
  <si>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</si>
  <si>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</si>
  <si>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</si>
  <si>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</si>
  <si>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</si>
  <si>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</si>
  <si>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</si>
  <si>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</si>
  <si>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</si>
  <si>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</si>
  <si>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</si>
  <si>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</si>
  <si>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</si>
  <si>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</si>
  <si>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</si>
  <si>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</si>
  <si>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</si>
  <si>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</si>
  <si>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</si>
  <si>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</si>
  <si>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</si>
  <si>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</si>
  <si>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</si>
  <si>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</si>
  <si>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</si>
  <si>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</si>
  <si>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</si>
  <si>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</si>
  <si>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</si>
  <si>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</si>
  <si>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</si>
  <si>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</si>
  <si>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</si>
  <si>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</si>
  <si>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</si>
  <si>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</si>
  <si>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</si>
  <si>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</si>
  <si>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</si>
  <si>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</si>
  <si>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</si>
  <si>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</si>
  <si>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</si>
  <si>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</si>
  <si>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</si>
  <si>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</si>
  <si>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</si>
  <si>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</si>
  <si>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</si>
  <si>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</si>
  <si>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</si>
  <si>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</si>
  <si>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</si>
  <si>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</si>
  <si>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</si>
  <si>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</si>
  <si>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</si>
  <si>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</si>
  <si>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</si>
  <si>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</si>
  <si>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</si>
  <si>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</si>
  <si>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</si>
  <si>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</si>
  <si>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</si>
  <si>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</si>
  <si>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</si>
  <si>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</si>
  <si>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</si>
  <si>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</si>
  <si>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</si>
  <si>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</si>
  <si>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</si>
  <si>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</si>
  <si>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</si>
  <si>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</si>
  <si>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</si>
  <si>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</si>
  <si>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</si>
  <si>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</si>
  <si>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</si>
  <si>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</si>
  <si>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</si>
  <si>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</si>
  <si>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</si>
  <si>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</si>
  <si>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</si>
  <si>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</si>
  <si>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</si>
  <si>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</si>
  <si>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</si>
  <si>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</si>
  <si>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</si>
  <si>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</si>
  <si>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</si>
  <si>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</si>
  <si>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</si>
  <si>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</si>
  <si>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</si>
  <si>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</si>
  <si>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</si>
  <si>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</si>
  <si>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</si>
  <si>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</si>
  <si>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</si>
  <si>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</si>
  <si>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</si>
  <si>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</si>
  <si>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</si>
  <si>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</si>
  <si>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</si>
  <si>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</si>
  <si>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</si>
  <si>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</si>
  <si>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</si>
  <si>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</si>
  <si>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</si>
  <si>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</si>
  <si>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</si>
  <si>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</si>
  <si>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</si>
  <si>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</si>
  <si>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</si>
  <si>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</si>
  <si>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</si>
  <si>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</si>
  <si>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</si>
  <si>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</si>
  <si>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</si>
  <si>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</si>
  <si>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</si>
  <si>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</si>
  <si>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</si>
  <si>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</si>
  <si>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</si>
  <si>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</si>
  <si>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</si>
  <si>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</si>
  <si>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</si>
  <si>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</si>
  <si>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</si>
  <si>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</si>
  <si>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</si>
  <si>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</si>
  <si>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</si>
  <si>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</si>
  <si>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</si>
  <si>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</si>
  <si>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</si>
  <si>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</si>
  <si>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</si>
  <si>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</si>
  <si>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</si>
  <si>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</si>
  <si>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</si>
  <si>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</si>
  <si>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</si>
  <si>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</si>
  <si>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</si>
  <si>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</si>
  <si>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</si>
  <si>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</si>
  <si>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</si>
  <si>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</si>
  <si>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</si>
  <si>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</si>
  <si>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</si>
  <si>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</si>
  <si>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</si>
  <si>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</si>
  <si>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</si>
  <si>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</si>
  <si>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</si>
  <si>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</si>
  <si>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</si>
  <si>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</si>
  <si>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</si>
  <si>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</si>
  <si>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</si>
  <si>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</si>
  <si>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</si>
  <si>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</si>
  <si>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</si>
  <si>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</si>
  <si>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</si>
  <si>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</si>
  <si>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</si>
  <si>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</si>
  <si>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</si>
  <si>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</si>
  <si>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</si>
  <si>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</si>
  <si>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</si>
  <si>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</si>
  <si>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</si>
  <si>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</si>
  <si>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</si>
  <si>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</si>
  <si>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</si>
  <si>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</si>
  <si>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</si>
  <si>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</si>
  <si>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</si>
  <si>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</si>
  <si>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</si>
  <si>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</si>
  <si>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</si>
  <si>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</si>
  <si>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</si>
  <si>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</si>
  <si>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</si>
  <si>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</si>
  <si>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</si>
  <si>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</si>
  <si>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</si>
  <si>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</si>
  <si>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</si>
  <si>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</si>
  <si>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</si>
  <si>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</si>
  <si>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</si>
  <si>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</si>
  <si>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</si>
  <si>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</si>
  <si>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</si>
  <si>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</si>
  <si>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</si>
  <si>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</si>
  <si>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</si>
  <si>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</si>
  <si>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</si>
  <si>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</si>
  <si>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</si>
  <si>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</si>
  <si>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</si>
  <si>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</si>
  <si>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</si>
  <si>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</si>
  <si>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</si>
  <si>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</si>
  <si>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</si>
  <si>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</si>
  <si>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</si>
  <si>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</si>
  <si>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</si>
  <si>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</si>
  <si>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</si>
  <si>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</si>
  <si>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</si>
  <si>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</si>
  <si>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</si>
  <si>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</si>
  <si>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</si>
  <si>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</si>
  <si>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</si>
  <si>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</si>
  <si>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</si>
  <si>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</si>
  <si>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</si>
  <si>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</si>
  <si>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</si>
  <si>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</si>
  <si>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</si>
  <si>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</si>
  <si>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</si>
  <si>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</si>
  <si>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</si>
  <si>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</si>
  <si>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</si>
  <si>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</si>
  <si>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</si>
  <si>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</si>
  <si>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</si>
  <si>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</si>
  <si>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</si>
  <si>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</si>
  <si>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</si>
  <si>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</si>
  <si>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</si>
  <si>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</si>
  <si>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</si>
  <si>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</si>
  <si>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</si>
  <si>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</si>
  <si>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</si>
  <si>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</si>
  <si>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</si>
  <si>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</si>
  <si>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</si>
  <si>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</si>
  <si>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</si>
  <si>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</si>
  <si>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</si>
  <si>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</si>
  <si>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</si>
  <si>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</si>
  <si>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</si>
  <si>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</si>
  <si>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</si>
  <si>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</si>
  <si>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</si>
  <si>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</si>
  <si>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</si>
  <si>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</si>
  <si>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</si>
  <si>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</si>
  <si>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</si>
  <si>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</si>
  <si>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</si>
  <si>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</si>
  <si>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</si>
  <si>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</si>
  <si>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</si>
  <si>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</si>
  <si>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</si>
  <si>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</si>
  <si>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</si>
  <si>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</si>
  <si>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</si>
  <si>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</si>
  <si>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</si>
  <si>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</si>
  <si>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</si>
  <si>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</si>
  <si>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</si>
  <si>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</si>
  <si>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</si>
  <si>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</si>
  <si>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</si>
  <si>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</si>
  <si>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</si>
  <si>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</si>
  <si>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</si>
  <si>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</si>
  <si>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</si>
  <si>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</si>
  <si>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</si>
  <si>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</si>
  <si>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</si>
  <si>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</si>
  <si>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</si>
  <si>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</si>
  <si>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</si>
  <si>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</si>
  <si>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</si>
  <si>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</si>
  <si>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</si>
  <si>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</si>
  <si>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</si>
  <si>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</si>
  <si>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</si>
  <si>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</si>
  <si>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</si>
  <si>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</si>
  <si>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</si>
  <si>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</si>
  <si>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</si>
  <si>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</si>
  <si>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</si>
  <si>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</si>
  <si>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</si>
  <si>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</si>
  <si>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</si>
  <si>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</si>
  <si>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</si>
  <si>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</si>
  <si>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</si>
  <si>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</si>
  <si>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</si>
  <si>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</si>
  <si>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</si>
  <si>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</si>
  <si>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</si>
  <si>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</si>
  <si>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</si>
  <si>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</si>
  <si>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</si>
  <si>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</si>
  <si>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</si>
  <si>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</si>
  <si>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</si>
  <si>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</si>
  <si>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</si>
  <si>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</si>
  <si>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</si>
  <si>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</si>
  <si>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</si>
  <si>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</si>
  <si>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</si>
  <si>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</si>
  <si>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</si>
  <si>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</si>
  <si>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</si>
  <si>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</si>
  <si>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</si>
  <si>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</si>
  <si>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</si>
  <si>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</si>
  <si>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</si>
  <si>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</si>
  <si>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</si>
  <si>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</si>
  <si>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</si>
  <si>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</si>
  <si>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</si>
  <si>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</si>
  <si>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</si>
  <si>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</si>
  <si>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</si>
  <si>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</si>
  <si>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</si>
  <si>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</si>
  <si>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</si>
  <si>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</si>
  <si>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</si>
  <si>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</si>
  <si>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</si>
  <si>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</si>
  <si>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</si>
  <si>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</si>
  <si>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</si>
  <si>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</si>
  <si>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</si>
  <si>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</si>
  <si>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</si>
  <si>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</si>
  <si>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</si>
  <si>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</si>
  <si>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</si>
  <si>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</si>
  <si>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</si>
  <si>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</si>
  <si>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</si>
  <si>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</si>
  <si>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</si>
  <si>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</si>
  <si>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</si>
  <si>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</si>
  <si>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</si>
  <si>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</si>
  <si>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</si>
  <si>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</si>
  <si>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</si>
  <si>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</si>
  <si>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</si>
  <si>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</si>
  <si>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</si>
  <si>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</si>
  <si>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</si>
  <si>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</si>
  <si>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</si>
  <si>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</si>
  <si>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</si>
  <si>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</si>
  <si>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</si>
  <si>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</si>
  <si>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</si>
  <si>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</si>
  <si>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</si>
  <si>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</si>
  <si>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</si>
  <si>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</si>
  <si>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</si>
  <si>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</si>
  <si>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</si>
  <si>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</si>
  <si>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</si>
  <si>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</si>
  <si>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</si>
  <si>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</si>
  <si>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</si>
  <si>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</si>
  <si>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</si>
  <si>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</si>
  <si>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</si>
  <si>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</si>
  <si>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</si>
  <si>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</si>
  <si>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</si>
  <si>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</si>
  <si>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</si>
  <si>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</si>
  <si>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</si>
  <si>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</si>
  <si>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</si>
  <si>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</si>
  <si>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</si>
  <si>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</si>
  <si>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</si>
  <si>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</si>
  <si>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</si>
  <si>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</si>
  <si>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</si>
  <si>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</si>
  <si>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</si>
  <si>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</si>
  <si>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</si>
  <si>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</si>
  <si>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</si>
  <si>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</si>
  <si>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</si>
  <si>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</si>
  <si>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</si>
  <si>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</si>
  <si>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</si>
  <si>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</si>
  <si>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</si>
  <si>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</si>
  <si>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</si>
  <si>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</si>
  <si>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</si>
  <si>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</si>
  <si>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</si>
  <si>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</si>
  <si>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</si>
  <si>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</si>
  <si>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</si>
  <si>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</si>
  <si>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</si>
  <si>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</si>
  <si>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</si>
  <si>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</si>
  <si>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</si>
  <si>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</si>
  <si>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</si>
  <si>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</si>
  <si>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</si>
  <si>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</si>
  <si>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</si>
  <si>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</si>
  <si>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</si>
  <si>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</si>
  <si>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</si>
  <si>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</si>
  <si>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</si>
  <si>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</si>
  <si>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</si>
  <si>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</si>
  <si>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</si>
  <si>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</si>
  <si>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</si>
  <si>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</si>
  <si>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</si>
  <si>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</si>
  <si>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</si>
  <si>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</si>
  <si>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</si>
  <si>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</si>
  <si>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</si>
  <si>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</si>
  <si>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</si>
  <si>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</si>
  <si>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</si>
  <si>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</si>
  <si>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</si>
  <si>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</si>
  <si>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</si>
  <si>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</si>
  <si>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</si>
  <si>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</si>
  <si>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</si>
  <si>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</si>
  <si>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</si>
  <si>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</si>
  <si>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</si>
  <si>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</si>
  <si>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</si>
  <si>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</si>
  <si>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</si>
  <si>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</si>
  <si>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</si>
  <si>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</si>
  <si>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</si>
  <si>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</si>
  <si>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</si>
  <si>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</si>
  <si>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</si>
  <si>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</si>
  <si>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</si>
  <si>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</si>
  <si>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</si>
  <si>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</si>
  <si>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</si>
  <si>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</si>
  <si>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</si>
  <si>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</si>
  <si>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</si>
  <si>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</si>
  <si>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</si>
  <si>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</si>
  <si>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</si>
  <si>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</si>
  <si>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</si>
  <si>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</si>
  <si>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</si>
  <si>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</si>
  <si>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</si>
  <si>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</si>
  <si>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</si>
  <si>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</si>
  <si>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</si>
  <si>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</si>
  <si>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</si>
  <si>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</si>
  <si>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</si>
  <si>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</si>
  <si>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</si>
  <si>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</si>
  <si>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</si>
  <si>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</si>
  <si>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</si>
  <si>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</si>
  <si>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</si>
  <si>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</si>
  <si>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</si>
  <si>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</si>
  <si>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</si>
  <si>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</si>
  <si>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</si>
  <si>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</si>
  <si>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</si>
  <si>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</si>
  <si>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</si>
  <si>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</si>
  <si>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</si>
  <si>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</si>
  <si>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</si>
  <si>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</si>
  <si>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</si>
  <si>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</si>
  <si>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</si>
  <si>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</si>
  <si>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</si>
  <si>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</si>
  <si>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</si>
  <si>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</si>
  <si>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</si>
  <si>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</si>
  <si>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</si>
  <si>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</si>
  <si>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</si>
  <si>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</si>
  <si>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</si>
  <si>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</si>
  <si>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</si>
  <si>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</si>
  <si>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</si>
  <si>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</si>
  <si>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</si>
  <si>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</si>
  <si>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</si>
  <si>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</si>
  <si>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</si>
  <si>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</si>
  <si>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</si>
  <si>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</si>
  <si>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</si>
  <si>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</si>
  <si>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</si>
  <si>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</si>
  <si>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</si>
  <si>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</si>
  <si>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</si>
  <si>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</si>
  <si>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</si>
  <si>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</si>
  <si>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</si>
  <si>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</si>
  <si>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</si>
  <si>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</si>
  <si>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</si>
  <si>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</si>
  <si>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</si>
  <si>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</si>
  <si>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</si>
  <si>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</si>
  <si>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</si>
  <si>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</si>
  <si>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</si>
  <si>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</si>
  <si>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</si>
  <si>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</si>
  <si>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</si>
  <si>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</si>
  <si>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</si>
  <si>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</si>
  <si>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</si>
  <si>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</si>
  <si>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</si>
  <si>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</si>
  <si>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</si>
  <si>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</si>
  <si>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</si>
  <si>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</si>
  <si>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</si>
  <si>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</si>
  <si>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</si>
  <si>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</si>
  <si>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</si>
  <si>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</si>
  <si>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</si>
  <si>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</si>
  <si>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</si>
  <si>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</si>
  <si>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</si>
  <si>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</si>
  <si>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</si>
  <si>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</si>
  <si>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</si>
  <si>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</si>
  <si>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</si>
  <si>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</si>
  <si>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</si>
  <si>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</si>
  <si>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</si>
  <si>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</si>
  <si>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</si>
  <si>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</si>
  <si>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</si>
  <si>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</si>
  <si>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</si>
  <si>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</si>
  <si>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</si>
  <si>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</si>
  <si>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</si>
  <si>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</si>
  <si>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</si>
  <si>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</si>
  <si>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</si>
  <si>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</si>
  <si>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</si>
  <si>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</si>
  <si>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</si>
  <si>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</si>
  <si>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</si>
  <si>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</si>
  <si>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</si>
  <si>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</si>
  <si>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</si>
  <si>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</si>
  <si>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</si>
  <si>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</si>
  <si>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</si>
  <si>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</si>
  <si>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</si>
  <si>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</si>
  <si>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</si>
  <si>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</si>
  <si>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</si>
  <si>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</si>
  <si>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</si>
  <si>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</si>
  <si>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</si>
  <si>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</si>
  <si>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</si>
  <si>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</si>
  <si>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</si>
  <si>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</si>
  <si>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</si>
  <si>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</si>
  <si>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</si>
  <si>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</si>
  <si>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</si>
  <si>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</si>
  <si>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</si>
  <si>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</si>
  <si>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</si>
  <si>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</si>
  <si>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</si>
  <si>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</si>
  <si>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</si>
  <si>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</si>
  <si>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</si>
  <si>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</si>
  <si>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</si>
  <si>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</si>
  <si>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</si>
  <si>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</si>
  <si>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</si>
  <si>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</si>
  <si>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</si>
  <si>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</si>
  <si>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</si>
  <si>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</si>
  <si>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</si>
  <si>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</si>
  <si>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</si>
  <si>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</si>
  <si>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</si>
  <si>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</si>
  <si>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</si>
  <si>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</si>
  <si>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</si>
  <si>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</si>
  <si>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</si>
  <si>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</si>
  <si>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</si>
  <si>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</si>
  <si>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</si>
  <si>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</si>
  <si>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</si>
  <si>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</si>
  <si>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</si>
  <si>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</si>
  <si>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</si>
  <si>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</si>
  <si>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</si>
  <si>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</si>
  <si>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</si>
  <si>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</si>
  <si>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</si>
  <si>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</si>
  <si>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</si>
  <si>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</si>
  <si>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</si>
  <si>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</si>
  <si>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</si>
  <si>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</si>
  <si>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</si>
  <si>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</si>
  <si>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</si>
  <si>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</si>
  <si>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</si>
  <si>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</si>
  <si>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</si>
  <si>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</si>
  <si>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</si>
  <si>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</si>
  <si>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</si>
  <si>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</si>
  <si>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</si>
  <si>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</si>
  <si>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</si>
  <si>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</si>
  <si>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</si>
  <si>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</si>
  <si>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</si>
  <si>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</si>
  <si>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</si>
  <si>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</si>
  <si>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</si>
  <si>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</si>
  <si>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</si>
  <si>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</si>
  <si>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</si>
  <si>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</si>
  <si>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</si>
  <si>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</si>
  <si>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</si>
  <si>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</si>
  <si>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</si>
  <si>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</si>
  <si>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</si>
  <si>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</si>
  <si>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</si>
  <si>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</si>
  <si>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</si>
  <si>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</si>
  <si>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</si>
  <si>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</si>
  <si>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</si>
  <si>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</si>
  <si>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</si>
  <si>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</si>
  <si>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</si>
  <si>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</si>
  <si>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</si>
  <si>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</si>
  <si>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</si>
  <si>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</si>
  <si>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</si>
  <si>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</si>
  <si>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</si>
  <si>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</si>
  <si>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</si>
  <si>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</si>
  <si>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</si>
  <si>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</si>
  <si>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</si>
  <si>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</si>
  <si>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</si>
  <si>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</si>
  <si>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</si>
  <si>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</si>
  <si>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</si>
  <si>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</si>
  <si>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</si>
  <si>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</si>
  <si>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</si>
  <si>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</si>
  <si>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</si>
  <si>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</si>
  <si>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</si>
  <si>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</si>
  <si>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</si>
  <si>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</si>
  <si>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</si>
  <si>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</si>
  <si>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</si>
  <si>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</si>
  <si>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</si>
  <si>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</si>
  <si>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</si>
  <si>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</si>
  <si>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</si>
  <si>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</si>
  <si>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</si>
  <si>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</si>
  <si>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</si>
  <si>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</si>
  <si>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</si>
  <si>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</si>
  <si>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</si>
  <si>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</si>
  <si>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</si>
  <si>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</si>
  <si>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</si>
  <si>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</si>
  <si>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</si>
  <si>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</si>
  <si>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</si>
  <si>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</si>
  <si>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</si>
  <si>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</si>
  <si>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</si>
  <si>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</si>
  <si>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</si>
  <si>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</si>
  <si>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</si>
  <si>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</si>
  <si>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</si>
  <si>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</si>
  <si>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</si>
  <si>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</si>
  <si>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</si>
  <si>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</si>
  <si>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</si>
  <si>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</si>
  <si>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</si>
  <si>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</si>
  <si>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</si>
  <si>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</si>
  <si>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</si>
  <si>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</si>
  <si>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</si>
  <si>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</si>
  <si>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</si>
  <si>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</si>
  <si>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</si>
  <si>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</si>
  <si>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</si>
  <si>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</si>
  <si>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</si>
  <si>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</si>
  <si>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</si>
  <si>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</si>
  <si>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</si>
  <si>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</si>
  <si>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</si>
  <si>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</si>
  <si>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</si>
  <si>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</si>
  <si>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</si>
  <si>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</si>
  <si>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</si>
  <si>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</si>
  <si>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</si>
  <si>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</si>
  <si>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</si>
  <si>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</si>
  <si>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</si>
  <si>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</si>
  <si>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</si>
  <si>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</si>
  <si>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</si>
  <si>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</si>
  <si>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</si>
  <si>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</si>
  <si>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</si>
  <si>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</si>
  <si>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</si>
  <si>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</si>
  <si>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</si>
  <si>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</si>
  <si>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</si>
  <si>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</si>
  <si>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</si>
  <si>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</si>
  <si>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</si>
  <si>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</si>
  <si>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</si>
  <si>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</si>
  <si>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</si>
  <si>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</si>
  <si>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</si>
  <si>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</si>
  <si>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</si>
  <si>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</si>
  <si>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</si>
  <si>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</si>
  <si>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</si>
  <si>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</si>
  <si>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</si>
  <si>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</si>
  <si>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</si>
  <si>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</si>
  <si>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</si>
  <si>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</si>
  <si>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</si>
  <si>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</si>
  <si>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</si>
  <si>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</si>
  <si>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</si>
  <si>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</si>
  <si>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</si>
  <si>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</si>
  <si>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</si>
  <si>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</si>
  <si>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</si>
  <si>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</si>
  <si>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</si>
  <si>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</si>
  <si>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</si>
  <si>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</si>
  <si>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</si>
  <si>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</si>
  <si>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</si>
  <si>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</si>
  <si>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</si>
  <si>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</si>
  <si>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</si>
  <si>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</si>
  <si>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</si>
  <si>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</si>
  <si>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</si>
  <si>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</si>
  <si>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</si>
  <si>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</si>
  <si>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</si>
  <si>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</si>
  <si>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</si>
  <si>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</si>
  <si>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</si>
  <si>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</si>
  <si>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</si>
  <si>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</si>
  <si>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</si>
  <si>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</si>
  <si>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</si>
  <si>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</si>
  <si>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</si>
  <si>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</si>
  <si>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</si>
  <si>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</si>
  <si>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</si>
  <si>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</si>
  <si>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</si>
  <si>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</si>
  <si>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</si>
  <si>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</si>
  <si>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</si>
  <si>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</si>
  <si>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</si>
  <si>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</si>
  <si>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</si>
  <si>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</si>
  <si>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</si>
  <si>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</si>
  <si>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</si>
  <si>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</si>
  <si>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</si>
  <si>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</si>
  <si>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</si>
  <si>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</si>
  <si>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</si>
  <si>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</si>
  <si>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</si>
  <si>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</si>
  <si>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</si>
  <si>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</si>
  <si>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</si>
  <si>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</si>
  <si>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</si>
  <si>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</si>
  <si>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</si>
  <si>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</si>
  <si>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</si>
  <si>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</si>
  <si>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</si>
  <si>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</si>
  <si>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</si>
  <si>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</si>
  <si>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</si>
  <si>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</si>
  <si>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</si>
  <si>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</si>
  <si>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</si>
  <si>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</si>
  <si>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</si>
  <si>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</si>
  <si>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</si>
  <si>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</si>
  <si>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</si>
  <si>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</si>
  <si>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</si>
  <si>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</si>
  <si>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</si>
  <si>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</si>
  <si>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</si>
  <si>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</si>
  <si>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</si>
  <si>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</si>
  <si>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</si>
  <si>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</si>
  <si>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</si>
  <si>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</si>
  <si>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</si>
  <si>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</si>
  <si>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</si>
  <si>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</si>
  <si>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</si>
  <si>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</si>
  <si>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</si>
  <si>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</si>
  <si>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</si>
  <si>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</si>
  <si>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</si>
  <si>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</si>
  <si>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</si>
  <si>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</si>
  <si>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</si>
  <si>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</si>
  <si>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</si>
  <si>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</si>
  <si>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</si>
  <si>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</si>
  <si>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</si>
  <si>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</si>
  <si>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</si>
  <si>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</si>
  <si>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</si>
  <si>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</si>
  <si>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</si>
  <si>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</si>
  <si>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</si>
  <si>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</si>
  <si>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</si>
  <si>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</si>
  <si>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</si>
  <si>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</si>
  <si>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</si>
  <si>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</si>
  <si>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</si>
  <si>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</si>
  <si>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</si>
  <si>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</si>
  <si>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</si>
  <si>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</si>
  <si>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</si>
  <si>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</si>
  <si>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</si>
  <si>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</si>
  <si>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</si>
  <si>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</si>
  <si>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</si>
  <si>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</si>
  <si>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</si>
  <si>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</si>
  <si>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</si>
  <si>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</si>
  <si>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</si>
  <si>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</si>
  <si>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</si>
  <si>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</si>
  <si>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</si>
  <si>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</si>
  <si>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</si>
  <si>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</si>
  <si>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</si>
  <si>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</si>
  <si>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</si>
  <si>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</si>
  <si>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</si>
  <si>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</si>
  <si>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</si>
  <si>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</si>
  <si>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</si>
  <si>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</si>
  <si>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</si>
  <si>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</si>
  <si>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</si>
  <si>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</si>
  <si>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</si>
  <si>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</si>
  <si>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</si>
  <si>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</si>
  <si>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</si>
  <si>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</si>
  <si>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</si>
  <si>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</si>
  <si>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</si>
  <si>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</si>
  <si>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</si>
  <si>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</si>
  <si>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</si>
  <si>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</si>
  <si>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</si>
  <si>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</si>
  <si>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</si>
  <si>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</si>
  <si>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</si>
  <si>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</si>
  <si>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</si>
  <si>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</si>
  <si>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</si>
  <si>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</si>
  <si>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</si>
  <si>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</si>
  <si>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</si>
  <si>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</si>
  <si>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</si>
  <si>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</si>
  <si>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</si>
  <si>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</si>
  <si>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</si>
  <si>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</si>
  <si>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</si>
  <si>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</si>
  <si>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</si>
  <si>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</si>
  <si>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</si>
  <si>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</si>
  <si>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</si>
  <si>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</si>
  <si>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</si>
  <si>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</si>
  <si>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</si>
  <si>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</si>
  <si>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</si>
  <si>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</si>
  <si>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</si>
  <si>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</si>
  <si>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</si>
  <si>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</si>
  <si>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</si>
  <si>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</si>
  <si>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</si>
  <si>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</si>
  <si>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</si>
  <si>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</si>
  <si>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</si>
  <si>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</si>
  <si>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</si>
  <si>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</si>
  <si>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</si>
  <si>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</si>
  <si>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</si>
  <si>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</si>
  <si>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</si>
  <si>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</si>
  <si>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</si>
  <si>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</si>
  <si>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</si>
  <si>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</si>
  <si>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</si>
  <si>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</si>
  <si>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</si>
  <si>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</si>
  <si>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</si>
  <si>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</si>
  <si>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</si>
  <si>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</si>
  <si>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</si>
  <si>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</si>
  <si>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</si>
  <si>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</si>
  <si>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</si>
  <si>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</si>
  <si>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</si>
  <si>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</si>
  <si>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</si>
  <si>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</si>
  <si>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</si>
  <si>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</si>
  <si>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</si>
  <si>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</si>
  <si>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</si>
  <si>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</si>
  <si>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</si>
  <si>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</si>
  <si>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</si>
  <si>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</si>
  <si>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</si>
  <si>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</si>
  <si>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</si>
  <si>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</si>
  <si>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</si>
  <si>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</si>
  <si>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</si>
  <si>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</si>
  <si>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</si>
  <si>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</si>
  <si>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</si>
  <si>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</si>
  <si>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</si>
  <si>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</si>
  <si>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</si>
  <si>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</si>
  <si>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</si>
  <si>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</si>
  <si>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</si>
  <si>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</si>
  <si>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</si>
  <si>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</si>
  <si>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</si>
  <si>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</si>
  <si>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</si>
  <si>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</si>
  <si>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</si>
  <si>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</si>
  <si>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</si>
  <si>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</si>
  <si>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</si>
  <si>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</si>
  <si>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</si>
  <si>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</si>
  <si>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</si>
  <si>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</si>
  <si>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</si>
  <si>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</si>
  <si>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</si>
  <si>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</si>
  <si>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</si>
  <si>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</si>
  <si>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</si>
  <si>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</si>
  <si>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</si>
  <si>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</si>
  <si>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</si>
  <si>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</si>
  <si>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</si>
  <si>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</si>
  <si>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</si>
  <si>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</si>
  <si>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</si>
  <si>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</si>
  <si>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</si>
  <si>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</si>
  <si>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</si>
  <si>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</si>
  <si>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</si>
  <si>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</si>
  <si>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</si>
  <si>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</si>
  <si>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</si>
  <si>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</si>
  <si>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</si>
  <si>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</si>
  <si>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</si>
  <si>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</si>
  <si>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</si>
  <si>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</si>
  <si>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</si>
  <si>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</si>
  <si>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</si>
  <si>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</si>
  <si>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</si>
  <si>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</si>
  <si>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</si>
  <si>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</si>
  <si>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</si>
  <si>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</si>
  <si>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</si>
  <si>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</si>
  <si>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</si>
  <si>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</si>
  <si>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</si>
  <si>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</si>
  <si>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</si>
  <si>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</si>
  <si>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</si>
  <si>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</si>
  <si>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</si>
  <si>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</si>
  <si>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</si>
  <si>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</si>
  <si>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</si>
  <si>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</si>
  <si>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</si>
  <si>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</si>
  <si>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</si>
  <si>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</si>
  <si>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</si>
  <si>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</si>
  <si>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</si>
  <si>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</si>
  <si>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</si>
  <si>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</si>
  <si>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</si>
  <si>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</si>
  <si>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</si>
  <si>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</si>
  <si>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</si>
  <si>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</si>
  <si>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</si>
  <si>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</si>
  <si>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</si>
  <si>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</si>
  <si>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</si>
  <si>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</si>
  <si>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</si>
  <si>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</si>
  <si>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</si>
  <si>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</si>
  <si>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</si>
  <si>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</si>
  <si>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</si>
  <si>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</si>
  <si>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</si>
  <si>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</si>
  <si>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</si>
  <si>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</si>
  <si>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</si>
  <si>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</si>
  <si>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</si>
  <si>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</si>
  <si>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</si>
  <si>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</si>
  <si>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</si>
  <si>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</si>
  <si>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</si>
  <si>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</si>
  <si>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</si>
  <si>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</si>
  <si>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</si>
  <si>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</si>
  <si>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</si>
  <si>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</si>
  <si>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</si>
  <si>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</si>
  <si>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</si>
  <si>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</si>
  <si>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</si>
  <si>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</si>
  <si>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</si>
  <si>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</si>
  <si>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</si>
  <si>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</si>
  <si>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</si>
  <si>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</si>
  <si>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</si>
  <si>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</si>
  <si>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</si>
  <si>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</si>
  <si>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</si>
  <si>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</si>
  <si>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</si>
  <si>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</si>
  <si>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</si>
  <si>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</si>
  <si>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</si>
  <si>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</si>
  <si>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</si>
  <si>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</si>
  <si>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</si>
  <si>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</si>
  <si>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</si>
  <si>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</si>
  <si>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</si>
  <si>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</si>
  <si>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</si>
  <si>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</si>
  <si>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</si>
  <si>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</si>
  <si>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</si>
  <si>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</si>
  <si>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</si>
  <si>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</si>
  <si>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</si>
  <si>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</si>
  <si>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</si>
  <si>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</si>
  <si>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</si>
  <si>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</si>
  <si>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</si>
  <si>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</si>
  <si>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</si>
  <si>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</si>
  <si>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</si>
  <si>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</si>
  <si>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</si>
  <si>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</si>
  <si>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</si>
  <si>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</si>
  <si>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</si>
  <si>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</si>
  <si>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</si>
  <si>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</si>
  <si>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</si>
  <si>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</si>
  <si>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</si>
  <si>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</si>
  <si>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</si>
  <si>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</si>
  <si>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</si>
  <si>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</si>
  <si>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</si>
  <si>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</si>
  <si>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</si>
  <si>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</si>
  <si>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</si>
  <si>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</si>
  <si>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</si>
  <si>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</si>
  <si>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</si>
  <si>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</si>
  <si>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</si>
  <si>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</si>
  <si>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</si>
  <si>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</si>
  <si>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</si>
  <si>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</si>
  <si>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</si>
  <si>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</si>
  <si>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</si>
  <si>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</si>
  <si>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</si>
  <si>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</si>
  <si>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</si>
  <si>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</si>
  <si>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</si>
  <si>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</si>
  <si>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</si>
  <si>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</si>
  <si>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</si>
  <si>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</si>
  <si>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</si>
  <si>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</si>
  <si>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</si>
  <si>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</si>
  <si>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</si>
  <si>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</si>
  <si>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</si>
  <si>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</si>
  <si>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</si>
  <si>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</si>
  <si>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</si>
  <si>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</si>
  <si>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</si>
  <si>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</si>
  <si>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</si>
  <si>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</si>
  <si>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</si>
  <si>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</si>
  <si>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</si>
  <si>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</si>
  <si>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</si>
  <si>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</si>
  <si>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</si>
  <si>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</si>
  <si>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</si>
  <si>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</si>
  <si>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</si>
  <si>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</si>
  <si>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</si>
  <si>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</si>
  <si>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</si>
  <si>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</si>
  <si>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</si>
  <si>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</si>
  <si>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</si>
  <si>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</si>
  <si>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</si>
  <si>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</si>
  <si>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</si>
  <si>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</si>
  <si>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</si>
  <si>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</si>
  <si>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</si>
  <si>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</si>
  <si>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</si>
  <si>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</si>
  <si>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</si>
  <si>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</si>
  <si>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</si>
  <si>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</si>
  <si>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</si>
  <si>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</si>
  <si>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</si>
  <si>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</si>
  <si>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</si>
  <si>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</si>
  <si>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</si>
  <si>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</si>
  <si>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</si>
  <si>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</si>
  <si>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</si>
  <si>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</si>
  <si>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</si>
  <si>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</si>
  <si>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</si>
  <si>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</si>
  <si>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</si>
  <si>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</si>
  <si>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</si>
  <si>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</si>
  <si>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</si>
  <si>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</si>
  <si>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</si>
  <si>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</si>
  <si>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</si>
  <si>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</si>
  <si>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</si>
  <si>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</si>
  <si>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</si>
  <si>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</si>
  <si>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</si>
  <si>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</si>
  <si>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</si>
  <si>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</si>
  <si>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</si>
  <si>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</si>
  <si>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</si>
  <si>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</si>
  <si>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</si>
  <si>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</si>
  <si>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</si>
  <si>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</si>
  <si>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</si>
  <si>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</si>
  <si>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</si>
  <si>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</si>
  <si>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</si>
  <si>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</si>
  <si>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</si>
  <si>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</si>
  <si>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</si>
  <si>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</si>
  <si>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</si>
  <si>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</si>
  <si>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</si>
  <si>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</si>
  <si>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</si>
  <si>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</si>
  <si>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</si>
  <si>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</si>
  <si>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</si>
  <si>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</si>
  <si>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</si>
  <si>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</si>
  <si>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</si>
  <si>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</si>
  <si>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</si>
  <si>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</si>
  <si>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</si>
  <si>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</si>
  <si>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</si>
  <si>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</si>
  <si>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</si>
  <si>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</si>
  <si>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</si>
  <si>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</si>
  <si>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</si>
  <si>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</si>
  <si>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</si>
  <si>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</si>
  <si>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</si>
  <si>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</si>
  <si>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</si>
  <si>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</si>
  <si>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</si>
  <si>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</si>
  <si>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</si>
  <si>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</si>
  <si>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</si>
  <si>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</si>
  <si>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</si>
  <si>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</si>
  <si>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</si>
  <si>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</si>
  <si>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</si>
  <si>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</si>
  <si>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</si>
  <si>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</si>
  <si>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</si>
  <si>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</si>
  <si>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</si>
  <si>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</si>
  <si>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</si>
  <si>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</si>
  <si>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</si>
  <si>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</si>
  <si>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</si>
  <si>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</si>
  <si>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</si>
  <si>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</si>
  <si>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</si>
  <si>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</si>
  <si>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</si>
  <si>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</si>
  <si>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</si>
  <si>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</si>
  <si>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</si>
  <si>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</si>
  <si>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</si>
  <si>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</si>
  <si>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</si>
  <si>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</si>
  <si>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</si>
  <si>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</si>
  <si>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</si>
  <si>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</si>
  <si>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</si>
  <si>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</si>
  <si>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</si>
  <si>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</si>
  <si>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</si>
  <si>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</si>
  <si>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</si>
  <si>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</si>
  <si>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</si>
  <si>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</si>
  <si>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</si>
  <si>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</si>
  <si>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</si>
  <si>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</si>
  <si>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</si>
  <si>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</si>
  <si>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</si>
  <si>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</si>
  <si>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</si>
  <si>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</si>
  <si>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</si>
  <si>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</si>
  <si>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</si>
  <si>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</si>
  <si>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</si>
  <si>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</si>
  <si>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</si>
  <si>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</si>
  <si>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</si>
  <si>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</si>
  <si>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</si>
  <si>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</si>
  <si>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</si>
  <si>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</si>
  <si>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</si>
  <si>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</si>
  <si>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</si>
  <si>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</si>
  <si>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</si>
  <si>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</si>
  <si>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</si>
  <si>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</si>
  <si>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</si>
  <si>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</si>
  <si>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</si>
  <si>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</si>
  <si>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</si>
  <si>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</si>
  <si>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</si>
  <si>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</si>
  <si>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</si>
  <si>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</si>
  <si>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</si>
  <si>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</si>
  <si>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</si>
  <si>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</si>
  <si>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</si>
  <si>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</si>
  <si>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</si>
  <si>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</si>
  <si>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</si>
  <si>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</si>
  <si>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</si>
  <si>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</si>
  <si>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</si>
  <si>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</si>
  <si>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</si>
  <si>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</si>
  <si>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</si>
  <si>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</si>
  <si>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</si>
  <si>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</si>
  <si>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</si>
  <si>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</si>
  <si>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</si>
  <si>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</si>
  <si>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</si>
  <si>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</si>
  <si>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</si>
  <si>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</si>
  <si>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</si>
  <si>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</si>
  <si>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</si>
  <si>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</si>
  <si>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</si>
  <si>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</si>
  <si>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</si>
  <si>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</si>
  <si>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</si>
  <si>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</si>
  <si>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</si>
  <si>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</si>
  <si>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</si>
  <si>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</si>
  <si>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</si>
  <si>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</si>
  <si>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</si>
  <si>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</si>
  <si>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</si>
  <si>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</si>
  <si>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</si>
  <si>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</si>
  <si>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</si>
  <si>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</si>
  <si>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</si>
  <si>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</si>
  <si>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</si>
  <si>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</si>
  <si>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</si>
  <si>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</si>
  <si>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</si>
  <si>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</si>
  <si>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</si>
  <si>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</si>
  <si>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</si>
  <si>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</si>
  <si>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</si>
  <si>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</si>
  <si>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</si>
  <si>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</si>
  <si>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</si>
  <si>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</si>
  <si>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</si>
  <si>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</si>
  <si>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</si>
  <si>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</si>
  <si>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</si>
  <si>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</si>
  <si>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</si>
  <si>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</si>
  <si>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</si>
  <si>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</si>
  <si>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</si>
  <si>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</si>
  <si>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</si>
  <si>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</si>
  <si>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</si>
  <si>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</si>
  <si>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</si>
  <si>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</si>
  <si>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</si>
  <si>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</si>
  <si>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</si>
  <si>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</si>
  <si>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</si>
  <si>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</si>
  <si>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</si>
  <si>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</si>
  <si>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</si>
  <si>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</si>
  <si>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</si>
  <si>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</si>
  <si>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</si>
  <si>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</si>
  <si>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</si>
  <si>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</si>
  <si>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</si>
  <si>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</si>
  <si>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</si>
  <si>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</si>
  <si>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</si>
  <si>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</si>
  <si>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</si>
  <si>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</si>
  <si>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</si>
  <si>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</si>
  <si>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</si>
  <si>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</si>
  <si>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</si>
  <si>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</si>
  <si>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</si>
  <si>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</si>
  <si>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</si>
  <si>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</si>
  <si>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</si>
  <si>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</si>
  <si>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</si>
  <si>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</si>
  <si>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</si>
  <si>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</si>
  <si>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</si>
  <si>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</si>
  <si>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</si>
  <si>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</si>
  <si>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</si>
  <si>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</si>
  <si>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</si>
  <si>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</si>
  <si>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</si>
  <si>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</si>
  <si>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</si>
  <si>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</si>
  <si>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</si>
  <si>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</si>
  <si>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</si>
  <si>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</si>
  <si>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</si>
  <si>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</si>
  <si>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</si>
  <si>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</si>
  <si>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</si>
  <si>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</si>
  <si>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</si>
  <si>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</si>
  <si>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</si>
  <si>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</si>
  <si>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</si>
  <si>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</si>
  <si>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</si>
  <si>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</si>
  <si>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</si>
  <si>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</si>
  <si>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</si>
  <si>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</si>
  <si>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</si>
  <si>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</si>
  <si>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</si>
  <si>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</si>
  <si>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</si>
  <si>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</si>
  <si>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</si>
  <si>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</si>
  <si>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</si>
  <si>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</si>
  <si>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</si>
  <si>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</si>
  <si>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</si>
  <si>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</si>
  <si>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</si>
  <si>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</si>
  <si>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</si>
  <si>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</si>
  <si>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</si>
  <si>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</si>
  <si>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</si>
  <si>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</si>
  <si>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</si>
  <si>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</si>
  <si>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</si>
  <si>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</si>
  <si>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</si>
  <si>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</si>
  <si>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</si>
  <si>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</si>
  <si>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</si>
  <si>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</si>
  <si>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</si>
  <si>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</si>
  <si>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</si>
  <si>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</si>
  <si>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</si>
  <si>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</si>
  <si>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</si>
  <si>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</si>
  <si>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</si>
  <si>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</si>
  <si>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</si>
  <si>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</si>
  <si>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</si>
  <si>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</si>
  <si>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</si>
  <si>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</si>
  <si>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</si>
  <si>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</si>
  <si>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</si>
  <si>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</si>
  <si>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</si>
  <si>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</si>
  <si>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</si>
  <si>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</si>
  <si>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</si>
  <si>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</si>
  <si>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</si>
  <si>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</si>
  <si>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</si>
  <si>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</si>
  <si>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</si>
  <si>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</si>
  <si>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</si>
  <si>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</si>
  <si>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</si>
  <si>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</si>
  <si>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</si>
  <si>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</si>
  <si>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</si>
  <si>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</si>
  <si>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</si>
  <si>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</si>
  <si>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</si>
  <si>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</si>
  <si>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</si>
  <si>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</si>
  <si>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</si>
  <si>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</si>
  <si>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</si>
  <si>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</si>
  <si>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</si>
  <si>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</si>
  <si>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</si>
  <si>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</si>
  <si>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</si>
  <si>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</si>
  <si>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</si>
  <si>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</si>
  <si>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</si>
  <si>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</si>
  <si>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</si>
  <si>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</si>
  <si>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</si>
  <si>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</si>
  <si>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</si>
  <si>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</si>
  <si>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</si>
  <si>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</si>
  <si>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</si>
  <si>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</si>
  <si>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</si>
  <si>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</si>
  <si>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</si>
  <si>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</si>
  <si>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</si>
  <si>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</si>
  <si>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</si>
  <si>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</si>
  <si>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</si>
  <si>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</si>
  <si>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</si>
  <si>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</si>
  <si>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</si>
  <si>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</si>
  <si>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</si>
  <si>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</si>
  <si>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</si>
  <si>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</si>
  <si>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</si>
  <si>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</si>
  <si>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</si>
  <si>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</si>
  <si>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</si>
  <si>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</si>
  <si>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</si>
  <si>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</si>
  <si>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</si>
  <si>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</si>
  <si>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</si>
  <si>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</si>
  <si>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</si>
  <si>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</si>
  <si>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</si>
  <si>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</si>
  <si>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</si>
  <si>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</si>
  <si>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</si>
  <si>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</si>
  <si>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</si>
  <si>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</si>
  <si>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</si>
  <si>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</si>
  <si>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</si>
  <si>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</si>
  <si>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</si>
  <si>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</si>
  <si>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</si>
  <si>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</si>
  <si>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</si>
  <si>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</si>
  <si>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</si>
  <si>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</si>
  <si>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</si>
  <si>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</si>
  <si>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</si>
  <si>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</si>
  <si>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</si>
  <si>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</si>
  <si>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</si>
  <si>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</si>
  <si>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</si>
  <si>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</si>
  <si>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</si>
  <si>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</si>
  <si>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</si>
  <si>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</si>
  <si>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</si>
  <si>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</si>
  <si>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</si>
  <si>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</si>
  <si>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</si>
  <si>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</si>
  <si>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</si>
  <si>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</si>
  <si>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</si>
  <si>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</si>
  <si>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</si>
  <si>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</si>
  <si>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</si>
  <si>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</si>
  <si>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</si>
  <si>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</si>
  <si>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</si>
  <si>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</si>
  <si>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</si>
  <si>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</si>
  <si>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</si>
  <si>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</si>
  <si>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</si>
  <si>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</si>
  <si>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</si>
  <si>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</si>
  <si>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</si>
  <si>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</si>
  <si>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</si>
  <si>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</si>
  <si>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</si>
  <si>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</si>
  <si>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</si>
  <si>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</si>
  <si>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</si>
  <si>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</si>
  <si>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</si>
  <si>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</si>
  <si>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</si>
  <si>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</si>
  <si>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</si>
  <si>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</si>
  <si>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</si>
  <si>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</si>
  <si>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</si>
  <si>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</si>
  <si>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</si>
  <si>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</si>
  <si>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</si>
  <si>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</si>
  <si>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</si>
  <si>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</si>
  <si>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</si>
  <si>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</si>
  <si>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</si>
  <si>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</si>
  <si>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</si>
  <si>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</si>
  <si>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</si>
  <si>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</si>
  <si>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</si>
  <si>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</si>
  <si>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</si>
  <si>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</si>
  <si>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</si>
  <si>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</si>
  <si>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</si>
  <si>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</si>
  <si>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</si>
  <si>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</si>
  <si>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</si>
  <si>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</si>
  <si>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</si>
  <si>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</si>
  <si>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</si>
  <si>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</si>
  <si>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</si>
  <si>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</si>
  <si>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</si>
  <si>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</si>
  <si>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</si>
  <si>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</si>
  <si>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</si>
  <si>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</si>
  <si>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</si>
  <si>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</si>
  <si>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</si>
  <si>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</si>
  <si>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</si>
  <si>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</si>
  <si>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</si>
  <si>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</si>
  <si>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</si>
  <si>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</si>
  <si>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</si>
  <si>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</si>
  <si>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</si>
  <si>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</si>
  <si>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</si>
  <si>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</si>
  <si>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</si>
  <si>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</si>
  <si>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</si>
  <si>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</si>
  <si>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</si>
  <si>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</si>
  <si>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</si>
  <si>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</si>
  <si>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</si>
  <si>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</si>
  <si>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</si>
  <si>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</si>
  <si>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</si>
  <si>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</si>
  <si>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</si>
  <si>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</si>
  <si>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</si>
  <si>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</si>
  <si>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</si>
  <si>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</si>
  <si>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</si>
  <si>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</si>
  <si>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</si>
  <si>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</si>
  <si>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</si>
  <si>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</si>
  <si>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</si>
  <si>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</si>
  <si>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</si>
  <si>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</si>
  <si>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</si>
  <si>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</si>
  <si>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</si>
  <si>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</si>
  <si>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</si>
  <si>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</si>
  <si>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</si>
  <si>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</si>
  <si>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</si>
  <si>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</si>
  <si>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</si>
  <si>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</si>
  <si>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</si>
  <si>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</si>
  <si>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</si>
  <si>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</si>
  <si>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</si>
  <si>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</si>
  <si>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</si>
  <si>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</si>
  <si>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</si>
  <si>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</si>
  <si>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</si>
  <si>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</si>
  <si>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</si>
  <si>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</si>
  <si>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</si>
  <si>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</si>
  <si>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</si>
  <si>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</si>
  <si>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</si>
  <si>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</si>
  <si>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</si>
  <si>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</si>
  <si>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</si>
  <si>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</si>
  <si>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</si>
  <si>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</si>
  <si>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</si>
  <si>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</si>
  <si>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</si>
  <si>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</si>
  <si>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</si>
  <si>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</si>
  <si>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</si>
  <si>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</si>
  <si>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</si>
  <si>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</si>
  <si>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</si>
  <si>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</si>
  <si>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</si>
  <si>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</si>
  <si>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</si>
  <si>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</si>
  <si>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</si>
  <si>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</si>
  <si>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</si>
  <si>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</si>
  <si>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</si>
  <si>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</si>
  <si>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</si>
  <si>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</si>
  <si>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</si>
  <si>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</si>
  <si>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</si>
  <si>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</si>
  <si>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</si>
  <si>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</si>
  <si>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</si>
  <si>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</si>
  <si>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</si>
  <si>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</si>
  <si>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</si>
  <si>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</si>
  <si>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</si>
  <si>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</si>
  <si>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</si>
  <si>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</si>
  <si>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</si>
  <si>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</si>
  <si>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</si>
  <si>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</si>
  <si>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</si>
  <si>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</si>
  <si>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</si>
  <si>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</si>
  <si>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</si>
  <si>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</si>
  <si>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</si>
  <si>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</si>
  <si>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</si>
  <si>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</si>
  <si>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</si>
  <si>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</si>
  <si>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</si>
  <si>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</si>
  <si>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</si>
  <si>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</si>
  <si>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</si>
  <si>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</si>
  <si>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</si>
  <si>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</si>
  <si>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</si>
  <si>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</si>
  <si>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</si>
  <si>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</si>
  <si>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</si>
  <si>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</si>
  <si>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</si>
  <si>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</si>
  <si>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</si>
  <si>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</si>
  <si>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</si>
  <si>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</si>
  <si>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</si>
  <si>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</si>
  <si>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</si>
  <si>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</si>
  <si>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</si>
  <si>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</si>
  <si>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</si>
  <si>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</si>
  <si>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</si>
  <si>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</si>
  <si>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</si>
  <si>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</si>
  <si>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</si>
  <si>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</si>
  <si>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</si>
  <si>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</si>
  <si>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</si>
  <si>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</si>
  <si>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</si>
  <si>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</si>
  <si>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</si>
  <si>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</si>
  <si>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</si>
  <si>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</si>
  <si>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</si>
  <si>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</si>
  <si>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</si>
  <si>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</si>
  <si>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</si>
  <si>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</si>
  <si>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</si>
  <si>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</si>
  <si>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</si>
  <si>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</si>
  <si>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</si>
  <si>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</si>
  <si>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</si>
  <si>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</si>
  <si>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</si>
  <si>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</si>
  <si>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</si>
  <si>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</si>
  <si>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</si>
  <si>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</si>
  <si>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</si>
  <si>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</si>
  <si>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</si>
  <si>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</si>
  <si>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</si>
  <si>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</si>
  <si>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</si>
  <si>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</si>
  <si>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</si>
  <si>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</si>
  <si>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</si>
  <si>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</si>
  <si>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</si>
  <si>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</si>
  <si>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</si>
  <si>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</si>
  <si>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</si>
  <si>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</si>
  <si>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</si>
  <si>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</si>
  <si>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</si>
  <si>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</si>
  <si>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</si>
  <si>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</si>
  <si>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</si>
  <si>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</si>
  <si>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</si>
  <si>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</si>
  <si>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</si>
  <si>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</si>
  <si>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</si>
  <si>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</si>
  <si>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</si>
  <si>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</si>
  <si>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</si>
  <si>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</si>
  <si>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</si>
  <si>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</si>
  <si>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</si>
  <si>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</si>
  <si>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</si>
  <si>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</si>
  <si>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</si>
  <si>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</si>
  <si>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</si>
  <si>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</si>
  <si>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</si>
  <si>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</si>
  <si>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</si>
  <si>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</si>
  <si>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</si>
  <si>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</si>
  <si>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</si>
  <si>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</si>
  <si>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</si>
  <si>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</si>
  <si>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</si>
  <si>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</si>
  <si>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</si>
  <si>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</si>
  <si>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</si>
  <si>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</si>
  <si>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</si>
  <si>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</si>
  <si>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</si>
  <si>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</si>
  <si>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</si>
  <si>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</si>
  <si>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</si>
  <si>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</si>
  <si>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</si>
  <si>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</si>
  <si>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</si>
  <si>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</si>
  <si>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</si>
  <si>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</si>
  <si>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</si>
  <si>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</si>
  <si>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</si>
  <si>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</si>
  <si>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</si>
  <si>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</si>
  <si>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</si>
  <si>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</si>
  <si>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</si>
  <si>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</si>
  <si>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</si>
  <si>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</si>
  <si>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</si>
  <si>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</si>
  <si>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</si>
  <si>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</si>
  <si>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</si>
  <si>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</si>
  <si>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</si>
  <si>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</si>
  <si>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</si>
  <si>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</si>
  <si>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</si>
  <si>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</si>
  <si>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</si>
  <si>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</si>
  <si>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</si>
  <si>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</si>
  <si>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</si>
  <si>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</si>
  <si>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</si>
  <si>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</si>
  <si>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</si>
  <si>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</si>
  <si>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</si>
  <si>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</si>
  <si>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</si>
  <si>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</si>
  <si>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</si>
  <si>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</si>
  <si>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</si>
  <si>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</si>
  <si>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</si>
  <si>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</si>
  <si>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</si>
  <si>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</si>
  <si>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</si>
  <si>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</si>
  <si>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</si>
  <si>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</si>
  <si>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</si>
  <si>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</si>
  <si>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</si>
  <si>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</si>
  <si>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</si>
  <si>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</si>
  <si>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</si>
  <si>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</si>
  <si>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</si>
  <si>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</si>
  <si>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</si>
  <si>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</si>
  <si>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</si>
  <si>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</si>
  <si>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</si>
  <si>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</si>
  <si>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</si>
  <si>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</si>
  <si>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</si>
  <si>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</si>
  <si>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</si>
  <si>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</si>
  <si>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</si>
  <si>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</si>
  <si>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</si>
  <si>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</si>
  <si>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</si>
  <si>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</si>
  <si>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</si>
  <si>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</si>
  <si>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</si>
  <si>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</si>
  <si>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</si>
  <si>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</si>
  <si>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</si>
  <si>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</si>
  <si>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</si>
  <si>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</si>
  <si>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</si>
  <si>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</si>
  <si>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</si>
  <si>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</si>
  <si>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</si>
  <si>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</si>
  <si>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</si>
  <si>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</si>
  <si>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</si>
  <si>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</si>
  <si>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</si>
  <si>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</si>
  <si>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</si>
  <si>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</si>
  <si>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</si>
  <si>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</si>
  <si>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</si>
  <si>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</si>
  <si>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</si>
  <si>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</si>
  <si>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</si>
  <si>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</si>
  <si>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</si>
  <si>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</si>
  <si>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</si>
  <si>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</si>
  <si>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</si>
  <si>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</si>
  <si>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</si>
  <si>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</si>
  <si>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</si>
  <si>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</si>
  <si>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</si>
  <si>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</si>
  <si>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</si>
  <si>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</si>
  <si>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</si>
  <si>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</si>
  <si>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</si>
  <si>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</si>
  <si>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</si>
  <si>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</si>
  <si>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</si>
  <si>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</si>
  <si>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</si>
  <si>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</si>
  <si>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</si>
  <si>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</si>
  <si>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</si>
  <si>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</si>
  <si>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</si>
  <si>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</si>
  <si>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</si>
  <si>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</si>
  <si>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</si>
  <si>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</si>
  <si>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</si>
  <si>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</si>
  <si>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</si>
  <si>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</si>
  <si>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</si>
  <si>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</si>
  <si>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</si>
  <si>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</si>
  <si>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</si>
  <si>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</si>
  <si>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</si>
  <si>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</si>
  <si>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</si>
  <si>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</si>
  <si>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</si>
  <si>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</si>
  <si>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</si>
  <si>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</si>
  <si>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</si>
  <si>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</si>
  <si>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</si>
  <si>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</si>
  <si>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</si>
  <si>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</si>
  <si>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</si>
  <si>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</si>
  <si>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</si>
  <si>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</si>
  <si>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</si>
  <si>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</si>
  <si>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</si>
  <si>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</si>
  <si>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</si>
  <si>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</si>
  <si>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</si>
  <si>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</si>
  <si>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</si>
  <si>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</si>
  <si>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</si>
  <si>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</si>
  <si>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</si>
  <si>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</si>
  <si>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</si>
  <si>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</si>
  <si>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</si>
  <si>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</si>
  <si>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</si>
  <si>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</si>
  <si>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</si>
  <si>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</si>
  <si>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</si>
  <si>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</si>
  <si>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</si>
  <si>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</si>
  <si>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</si>
  <si>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</si>
  <si>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</si>
  <si>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</si>
  <si>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</si>
  <si>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</si>
  <si>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</si>
  <si>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</si>
  <si>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</si>
  <si>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</si>
  <si>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</si>
  <si>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</si>
  <si>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</si>
  <si>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</si>
  <si>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</si>
  <si>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</si>
  <si>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</si>
  <si>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</si>
  <si>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</si>
  <si>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</si>
  <si>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</si>
  <si>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</si>
  <si>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</si>
  <si>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</si>
  <si>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</si>
  <si>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</si>
  <si>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</si>
  <si>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</si>
  <si>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</si>
  <si>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</si>
  <si>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</si>
  <si>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</si>
  <si>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</si>
  <si>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</si>
  <si>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</si>
  <si>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</si>
  <si>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</si>
  <si>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</si>
  <si>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</si>
  <si>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</si>
  <si>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</si>
  <si>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</si>
  <si>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</si>
  <si>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</si>
  <si>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</si>
  <si>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</si>
  <si>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</si>
  <si>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</si>
  <si>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</si>
  <si>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</si>
  <si>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</si>
  <si>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</si>
  <si>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</si>
  <si>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</si>
  <si>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</si>
  <si>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</si>
  <si>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</si>
  <si>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</si>
  <si>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</si>
  <si>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</si>
  <si>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</si>
  <si>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</si>
  <si>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</si>
  <si>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</si>
  <si>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</si>
  <si>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</si>
  <si>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</si>
  <si>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</si>
  <si>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</si>
  <si>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</si>
  <si>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</si>
  <si>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</si>
  <si>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</si>
  <si>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</si>
  <si>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</si>
  <si>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</si>
  <si>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</si>
  <si>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</si>
  <si>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</si>
  <si>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</si>
  <si>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</si>
  <si>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</si>
  <si>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</si>
  <si>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</si>
  <si>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</si>
  <si>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</si>
  <si>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</si>
  <si>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</si>
  <si>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</si>
  <si>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</si>
  <si>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</si>
  <si>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</si>
  <si>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</si>
  <si>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</si>
  <si>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</si>
  <si>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</si>
  <si>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</si>
  <si>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</si>
  <si>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</si>
  <si>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</si>
  <si>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</si>
  <si>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</si>
  <si>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</si>
  <si>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</si>
  <si>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</si>
  <si>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</si>
  <si>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</si>
  <si>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</si>
  <si>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</si>
  <si>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</si>
  <si>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</si>
  <si>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</si>
  <si>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</si>
  <si>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</si>
  <si>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</si>
  <si>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</si>
  <si>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</si>
  <si>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</si>
  <si>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</si>
  <si>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</si>
  <si>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</si>
  <si>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</si>
  <si>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</si>
  <si>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</si>
  <si>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</si>
  <si>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</si>
  <si>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</si>
  <si>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</si>
  <si>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</si>
  <si>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</si>
  <si>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</si>
  <si>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</si>
  <si>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</si>
  <si>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</si>
  <si>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</si>
  <si>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</si>
  <si>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</si>
  <si>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</si>
  <si>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</si>
  <si>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</si>
  <si>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</si>
  <si>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</si>
  <si>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</si>
  <si>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</si>
  <si>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</si>
  <si>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</si>
  <si>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</si>
  <si>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</si>
  <si>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</si>
  <si>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</si>
  <si>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</si>
  <si>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</si>
  <si>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</si>
  <si>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</si>
  <si>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</si>
  <si>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</si>
  <si>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</si>
  <si>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</si>
  <si>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</si>
  <si>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</si>
  <si>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</si>
  <si>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</si>
  <si>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</si>
  <si>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</si>
  <si>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</si>
  <si>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</si>
  <si>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</si>
  <si>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</si>
  <si>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</si>
  <si>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</si>
  <si>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</si>
  <si>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</si>
  <si>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</si>
  <si>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</si>
  <si>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</si>
  <si>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</si>
  <si>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</si>
  <si>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</si>
  <si>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</si>
  <si>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</si>
  <si>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</si>
  <si>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</si>
  <si>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</si>
  <si>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</si>
  <si>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</si>
  <si>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</si>
  <si>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</si>
  <si>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</si>
  <si>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</si>
  <si>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</si>
  <si>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</si>
  <si>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</si>
  <si>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</si>
  <si>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</si>
  <si>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</si>
  <si>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</si>
  <si>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</si>
  <si>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</si>
  <si>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</si>
  <si>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</si>
  <si>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</si>
  <si>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</si>
  <si>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</si>
  <si>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</si>
  <si>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</si>
  <si>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</si>
  <si>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</si>
  <si>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</si>
  <si>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</si>
  <si>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</si>
  <si>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</si>
  <si>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</si>
  <si>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</si>
  <si>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</si>
  <si>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</si>
  <si>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</si>
  <si>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</si>
  <si>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</si>
  <si>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</si>
  <si>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</si>
  <si>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</si>
  <si>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</si>
  <si>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</si>
  <si>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</si>
  <si>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</si>
  <si>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</si>
  <si>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</si>
  <si>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</si>
  <si>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</si>
  <si>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</si>
  <si>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</si>
  <si>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</si>
  <si>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</si>
  <si>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</si>
  <si>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</si>
  <si>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</si>
  <si>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</si>
  <si>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</si>
  <si>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</si>
  <si>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</si>
  <si>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</si>
  <si>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</si>
  <si>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</si>
  <si>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</si>
  <si>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</si>
  <si>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</si>
  <si>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</si>
  <si>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</si>
  <si>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</si>
  <si>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</si>
  <si>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</si>
  <si>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</si>
  <si>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</si>
  <si>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</si>
  <si>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</si>
  <si>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</si>
  <si>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</si>
  <si>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</si>
  <si>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</si>
  <si>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</si>
  <si>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</si>
  <si>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</si>
  <si>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</si>
  <si>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</si>
  <si>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</si>
  <si>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</si>
  <si>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</si>
  <si>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</si>
  <si>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</si>
  <si>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</si>
  <si>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</si>
  <si>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</si>
  <si>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</si>
  <si>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</si>
  <si>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</si>
  <si>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</si>
  <si>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</si>
  <si>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</si>
  <si>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</si>
  <si>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</si>
  <si>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</si>
  <si>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</si>
  <si>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</si>
  <si>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</si>
  <si>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</si>
  <si>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</si>
  <si>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</si>
  <si>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</si>
  <si>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</si>
  <si>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</si>
  <si>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</si>
  <si>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</si>
  <si>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</si>
  <si>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</si>
  <si>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</si>
  <si>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</si>
  <si>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</si>
  <si>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</si>
  <si>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</si>
  <si>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</si>
  <si>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</si>
  <si>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</si>
  <si>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</si>
  <si>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</si>
  <si>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</si>
  <si>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</si>
  <si>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</si>
  <si>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</si>
  <si>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</si>
  <si>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</si>
  <si>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</si>
  <si>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</si>
  <si>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</si>
  <si>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</si>
  <si>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</si>
  <si>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</si>
  <si>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</si>
  <si>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</si>
  <si>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</si>
  <si>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</si>
  <si>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</si>
  <si>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</si>
  <si>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</si>
  <si>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</si>
  <si>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</si>
  <si>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</si>
  <si>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</si>
  <si>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</si>
  <si>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</si>
  <si>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</si>
  <si>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</si>
  <si>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</si>
  <si>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</si>
  <si>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</si>
  <si>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</si>
  <si>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</si>
  <si>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</si>
  <si>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</si>
  <si>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</si>
  <si>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</si>
  <si>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</si>
  <si>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</si>
  <si>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</si>
  <si>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</si>
  <si>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</si>
  <si>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</si>
  <si>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</si>
  <si>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</si>
  <si>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</si>
  <si>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</si>
  <si>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</si>
  <si>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</si>
  <si>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</si>
  <si>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</si>
  <si>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</si>
  <si>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</si>
  <si>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</si>
  <si>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</si>
  <si>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</si>
  <si>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</si>
  <si>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</si>
  <si>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</si>
  <si>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</si>
  <si>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</si>
  <si>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</si>
  <si>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</si>
  <si>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</si>
  <si>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</si>
  <si>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</si>
  <si>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</si>
  <si>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</si>
  <si>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</si>
  <si>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</si>
  <si>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</si>
  <si>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</si>
  <si>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</si>
  <si>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</si>
  <si>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</si>
  <si>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</si>
  <si>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</si>
  <si>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</si>
  <si>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</si>
  <si>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</si>
  <si>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</si>
  <si>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</si>
  <si>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</si>
  <si>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</si>
  <si>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</si>
  <si>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</si>
  <si>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</si>
  <si>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</si>
  <si>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</si>
  <si>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</si>
  <si>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</si>
  <si>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</si>
  <si>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</si>
  <si>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</si>
  <si>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</si>
  <si>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</si>
  <si>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</si>
  <si>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</si>
  <si>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</si>
  <si>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</si>
  <si>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</si>
  <si>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</si>
  <si>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</si>
  <si>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</si>
  <si>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</si>
  <si>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</si>
  <si>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</si>
  <si>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</si>
  <si>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</si>
  <si>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</si>
  <si>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</si>
  <si>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</si>
  <si>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</si>
  <si>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</si>
  <si>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</si>
  <si>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</si>
  <si>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</si>
  <si>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</si>
  <si>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</si>
  <si>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</si>
  <si>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</si>
  <si>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</si>
  <si>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</si>
  <si>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</si>
  <si>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</si>
  <si>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</si>
  <si>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</si>
  <si>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</si>
  <si>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</si>
  <si>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</si>
  <si>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</si>
  <si>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</si>
  <si>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</si>
  <si>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</si>
  <si>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</si>
  <si>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</si>
  <si>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</si>
  <si>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</si>
  <si>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</si>
  <si>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</si>
  <si>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</si>
  <si>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</si>
  <si>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</si>
  <si>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</si>
  <si>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</si>
  <si>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</si>
  <si>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</si>
  <si>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</si>
  <si>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</si>
  <si>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</si>
  <si>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</si>
  <si>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</si>
  <si>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</si>
  <si>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</si>
  <si>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</si>
  <si>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</si>
  <si>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</si>
  <si>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</si>
  <si>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</si>
  <si>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</si>
  <si>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</si>
  <si>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</si>
  <si>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</si>
  <si>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</si>
  <si>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</si>
  <si>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</si>
  <si>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</si>
  <si>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</si>
  <si>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</si>
  <si>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</si>
  <si>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</si>
  <si>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</si>
  <si>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</si>
  <si>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</si>
  <si>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</si>
  <si>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</si>
  <si>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</si>
  <si>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</si>
  <si>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</si>
  <si>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</si>
  <si>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</si>
  <si>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</si>
  <si>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</si>
  <si>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</si>
  <si>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</si>
  <si>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</si>
  <si>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</si>
  <si>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</si>
  <si>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</si>
  <si>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</si>
  <si>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</si>
  <si>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</si>
  <si>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</si>
  <si>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</si>
  <si>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</si>
  <si>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</si>
  <si>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</si>
  <si>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</si>
  <si>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</si>
  <si>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</si>
  <si>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</si>
  <si>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</si>
  <si>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</si>
  <si>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</si>
  <si>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</si>
  <si>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</si>
  <si>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</si>
  <si>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</si>
  <si>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</si>
  <si>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</si>
  <si>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</si>
  <si>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</si>
  <si>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</si>
  <si>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</si>
  <si>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</si>
  <si>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</si>
  <si>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</si>
  <si>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</si>
  <si>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</si>
  <si>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</si>
  <si>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</si>
  <si>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</si>
  <si>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</si>
  <si>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</si>
  <si>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</si>
  <si>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</si>
  <si>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</si>
  <si>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</si>
  <si>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</si>
  <si>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</si>
  <si>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</si>
  <si>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</si>
  <si>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</si>
  <si>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</si>
  <si>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</si>
  <si>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</si>
  <si>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</si>
  <si>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</si>
  <si>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</si>
  <si>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</si>
  <si>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</si>
  <si>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</si>
  <si>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</si>
  <si>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</si>
  <si>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</si>
  <si>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</si>
  <si>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</si>
  <si>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</si>
  <si>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</si>
  <si>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</si>
  <si>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</si>
  <si>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</si>
  <si>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</si>
  <si>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</si>
  <si>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</si>
  <si>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</si>
  <si>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</si>
  <si>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</si>
  <si>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</si>
  <si>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</si>
  <si>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</si>
  <si>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</si>
  <si>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</si>
  <si>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</si>
  <si>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</si>
  <si>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</si>
  <si>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</si>
  <si>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</si>
  <si>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</si>
  <si>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</si>
  <si>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</si>
  <si>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</si>
  <si>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</si>
  <si>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</si>
  <si>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</si>
  <si>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</si>
  <si>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</si>
  <si>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</si>
  <si>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</si>
  <si>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</si>
  <si>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</si>
  <si>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</si>
  <si>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</si>
  <si>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</si>
  <si>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</si>
  <si>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</si>
  <si>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</si>
  <si>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</si>
  <si>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</si>
  <si>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</si>
  <si>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</si>
  <si>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</si>
  <si>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</si>
  <si>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</si>
  <si>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</si>
  <si>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</si>
  <si>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</si>
  <si>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</si>
  <si>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</si>
  <si>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</si>
  <si>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</si>
  <si>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</si>
  <si>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</si>
  <si>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</si>
  <si>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</si>
  <si>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</si>
  <si>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</si>
  <si>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</si>
  <si>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</si>
  <si>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</si>
  <si>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</si>
  <si>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</si>
  <si>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</si>
  <si>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</si>
  <si>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</si>
  <si>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</si>
  <si>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</si>
  <si>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</si>
  <si>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</si>
  <si>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</si>
  <si>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</si>
  <si>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</si>
  <si>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</si>
  <si>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</si>
  <si>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</si>
  <si>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</si>
  <si>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</si>
  <si>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</si>
  <si>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</si>
  <si>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</si>
  <si>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</si>
  <si>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</si>
  <si>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</si>
  <si>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</si>
  <si>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</si>
  <si>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</si>
  <si>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</si>
  <si>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</si>
  <si>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</si>
  <si>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</si>
  <si>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</si>
  <si>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</si>
  <si>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</si>
  <si>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</si>
  <si>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</si>
  <si>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</si>
  <si>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</si>
  <si>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</si>
  <si>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</si>
  <si>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</si>
  <si>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</si>
  <si>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</si>
  <si>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</si>
  <si>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</si>
  <si>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</si>
  <si>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</si>
  <si>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</si>
  <si>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</si>
  <si>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</si>
  <si>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</si>
  <si>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</si>
  <si>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</si>
  <si>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</si>
  <si>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</si>
  <si>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</si>
  <si>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</si>
  <si>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</si>
  <si>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</si>
  <si>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</si>
  <si>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</si>
  <si>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</si>
  <si>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</si>
  <si>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</si>
  <si>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</si>
  <si>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</si>
  <si>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</si>
  <si>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</si>
  <si>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</si>
  <si>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</si>
  <si>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</si>
  <si>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</si>
  <si>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</si>
  <si>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</si>
  <si>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</si>
  <si>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</si>
  <si>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</si>
  <si>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</si>
  <si>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</si>
  <si>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</si>
  <si>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</si>
  <si>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</si>
  <si>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</si>
  <si>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</si>
  <si>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</si>
  <si>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</si>
  <si>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</si>
  <si>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</si>
  <si>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</si>
  <si>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</si>
  <si>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</si>
  <si>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</si>
  <si>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</si>
  <si>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</si>
  <si>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</si>
  <si>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</si>
  <si>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</si>
  <si>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</si>
  <si>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</si>
  <si>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</si>
  <si>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</si>
  <si>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</si>
  <si>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</si>
  <si>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</si>
  <si>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</si>
  <si>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</si>
  <si>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</si>
  <si>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</si>
  <si>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</si>
  <si>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</si>
  <si>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</si>
  <si>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</si>
  <si>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</si>
  <si>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</si>
  <si>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</si>
  <si>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</si>
  <si>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</si>
  <si>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</si>
  <si>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</si>
  <si>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</si>
  <si>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</si>
  <si>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</si>
  <si>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</si>
  <si>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</si>
  <si>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</si>
  <si>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</si>
  <si>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</si>
  <si>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</si>
  <si>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</si>
  <si>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</si>
  <si>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</si>
  <si>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</si>
  <si>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</si>
  <si>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</si>
  <si>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</si>
  <si>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</si>
  <si>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</si>
  <si>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</si>
  <si>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</si>
  <si>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</si>
  <si>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</si>
  <si>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</si>
  <si>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</si>
  <si>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</si>
  <si>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</si>
  <si>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</si>
  <si>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</si>
  <si>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</si>
  <si>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</si>
  <si>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</si>
  <si>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</si>
  <si>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</si>
  <si>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</si>
  <si>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</si>
  <si>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</si>
  <si>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</si>
  <si>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</si>
  <si>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</si>
  <si>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</si>
  <si>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</si>
  <si>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</si>
  <si>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</si>
  <si>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</si>
  <si>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</si>
  <si>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</si>
  <si>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</si>
  <si>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</si>
  <si>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</si>
  <si>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</si>
  <si>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</si>
  <si>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</si>
  <si>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</si>
  <si>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</si>
  <si>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</si>
  <si>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</si>
  <si>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</si>
  <si>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</si>
  <si>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</si>
  <si>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</si>
  <si>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</si>
  <si>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</si>
  <si>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</si>
  <si>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</si>
  <si>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</si>
  <si>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</si>
  <si>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</si>
  <si>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</si>
  <si>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</si>
  <si>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</si>
  <si>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</si>
  <si>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</si>
  <si>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</si>
  <si>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</si>
  <si>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</si>
  <si>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</si>
  <si>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</si>
  <si>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</si>
  <si>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</si>
  <si>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</si>
  <si>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</si>
  <si>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</si>
  <si>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</si>
  <si>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</si>
  <si>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</si>
  <si>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</si>
  <si>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</si>
  <si>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</si>
  <si>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</si>
  <si>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</si>
  <si>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</si>
  <si>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</si>
  <si>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</si>
  <si>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</si>
  <si>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</si>
  <si>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</si>
  <si>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</si>
  <si>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</si>
  <si>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</si>
  <si>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</si>
  <si>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</si>
  <si>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</si>
  <si>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</si>
  <si>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</si>
  <si>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</si>
  <si>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</si>
  <si>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</si>
  <si>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</si>
  <si>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</si>
  <si>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</si>
  <si>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</si>
  <si>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</si>
  <si>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</si>
  <si>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</si>
  <si>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</si>
  <si>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</si>
  <si>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</si>
  <si>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</si>
  <si>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</si>
  <si>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</si>
  <si>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</si>
  <si>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</si>
  <si>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</si>
  <si>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</si>
  <si>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</si>
  <si>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</si>
  <si>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</si>
  <si>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</si>
  <si>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</si>
  <si>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</si>
  <si>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</si>
  <si>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</si>
  <si>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</si>
  <si>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</si>
  <si>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</si>
  <si>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</si>
  <si>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</si>
  <si>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</si>
  <si>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</si>
  <si>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</si>
  <si>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</si>
  <si>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</si>
  <si>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</si>
  <si>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</si>
  <si>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</si>
  <si>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</si>
  <si>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</si>
  <si>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</si>
  <si>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</si>
  <si>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</si>
  <si>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</si>
  <si>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</si>
  <si>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</si>
  <si>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</si>
  <si>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</si>
  <si>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</si>
  <si>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</si>
  <si>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</si>
  <si>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</si>
  <si>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</si>
  <si>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</si>
  <si>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</si>
  <si>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</si>
  <si>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</si>
  <si>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</si>
  <si>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</si>
  <si>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</si>
  <si>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</si>
  <si>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</si>
  <si>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</si>
  <si>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</si>
  <si>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</si>
  <si>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</si>
  <si>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</si>
  <si>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</si>
  <si>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</si>
  <si>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</si>
  <si>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</si>
  <si>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</si>
  <si>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</si>
  <si>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</si>
  <si>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</si>
  <si>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</si>
  <si>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</si>
  <si>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</si>
  <si>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</si>
  <si>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</si>
  <si>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</si>
  <si>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</si>
  <si>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</si>
  <si>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</si>
  <si>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</si>
  <si>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</si>
  <si>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</si>
  <si>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</si>
  <si>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</si>
  <si>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</si>
  <si>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</si>
  <si>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</si>
  <si>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</si>
  <si>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</si>
  <si>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</si>
  <si>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</si>
  <si>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</si>
  <si>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</si>
  <si>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</si>
  <si>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</si>
  <si>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</si>
  <si>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</si>
  <si>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</si>
  <si>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</si>
  <si>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</si>
  <si>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</si>
  <si>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</si>
  <si>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</si>
  <si>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</si>
  <si>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</si>
  <si>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</si>
  <si>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</si>
  <si>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</si>
  <si>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</si>
  <si>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</si>
  <si>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</si>
  <si>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</si>
  <si>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</si>
  <si>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</si>
  <si>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</si>
  <si>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</si>
  <si>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</si>
  <si>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</si>
  <si>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</si>
  <si>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</si>
  <si>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</si>
  <si>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</si>
  <si>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</si>
  <si>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</si>
  <si>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</si>
  <si>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</si>
  <si>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</si>
  <si>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</si>
  <si>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</si>
  <si>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</si>
  <si>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</si>
  <si>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</si>
  <si>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</si>
  <si>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</si>
  <si>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</si>
  <si>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</si>
  <si>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</si>
  <si>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</si>
  <si>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</si>
  <si>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</si>
  <si>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</si>
  <si>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</si>
  <si>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</si>
  <si>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</si>
  <si>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</si>
  <si>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</si>
  <si>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</si>
  <si>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</si>
  <si>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</si>
  <si>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</si>
  <si>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</si>
  <si>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</si>
  <si>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</si>
  <si>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</si>
  <si>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</si>
  <si>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</si>
  <si>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</si>
  <si>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</si>
  <si>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</si>
  <si>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</si>
  <si>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</si>
  <si>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</si>
  <si>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</si>
  <si>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</si>
  <si>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</si>
  <si>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</si>
  <si>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</si>
  <si>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</si>
  <si>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</si>
  <si>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</si>
  <si>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</si>
  <si>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</si>
  <si>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</si>
  <si>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</si>
  <si>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</si>
  <si>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</si>
  <si>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</si>
  <si>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</si>
  <si>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</si>
  <si>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</si>
  <si>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</si>
  <si>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</si>
  <si>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</si>
  <si>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</si>
  <si>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</si>
  <si>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</si>
  <si>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</si>
  <si>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</si>
  <si>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</si>
  <si>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</si>
  <si>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</si>
  <si>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</si>
  <si>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</si>
  <si>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</si>
  <si>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</si>
  <si>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</si>
  <si>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</si>
  <si>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</si>
  <si>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</si>
  <si>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</si>
  <si>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</si>
  <si>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</si>
  <si>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</si>
  <si>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</si>
  <si>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</si>
  <si>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</si>
  <si>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</si>
  <si>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</si>
  <si>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</si>
  <si>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</si>
  <si>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</si>
  <si>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</si>
  <si>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</si>
  <si>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</si>
  <si>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</si>
  <si>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</si>
  <si>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</si>
  <si>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</si>
  <si>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</si>
  <si>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</si>
  <si>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</si>
  <si>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</si>
  <si>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</si>
  <si>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</si>
  <si>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</si>
  <si>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</si>
  <si>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</si>
  <si>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</si>
  <si>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</si>
  <si>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</si>
  <si>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</si>
  <si>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</si>
  <si>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</si>
  <si>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</si>
  <si>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</si>
  <si>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</si>
  <si>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</si>
  <si>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</si>
  <si>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</si>
  <si>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</si>
  <si>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</si>
  <si>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</si>
  <si>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</si>
  <si>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</si>
  <si>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</si>
  <si>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</si>
  <si>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</si>
  <si>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</si>
  <si>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</si>
  <si>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</si>
  <si>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</si>
  <si>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</si>
  <si>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</si>
  <si>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</si>
  <si>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</si>
  <si>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</si>
  <si>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</si>
  <si>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</si>
  <si>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</si>
  <si>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</si>
  <si>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</si>
  <si>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</si>
  <si>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</si>
  <si>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</si>
  <si>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</si>
  <si>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</si>
  <si>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</si>
  <si>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</si>
  <si>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</si>
  <si>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</si>
  <si>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</si>
  <si>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</si>
  <si>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</si>
  <si>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</si>
  <si>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</si>
  <si>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</si>
  <si>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</si>
  <si>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</si>
  <si>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</si>
  <si>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</si>
  <si>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</si>
  <si>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</si>
  <si>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</si>
  <si>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</si>
  <si>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</si>
  <si>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</si>
  <si>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</si>
  <si>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</si>
  <si>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</si>
  <si>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</si>
  <si>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</si>
  <si>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</si>
  <si>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</si>
  <si>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</si>
  <si>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</si>
  <si>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</si>
  <si>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</si>
  <si>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</si>
  <si>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</si>
  <si>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</si>
  <si>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</si>
  <si>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</si>
  <si>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</si>
  <si>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</si>
  <si>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</si>
  <si>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</si>
  <si>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</si>
  <si>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</si>
  <si>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</si>
  <si>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</si>
  <si>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</si>
  <si>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</si>
  <si>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</si>
  <si>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</si>
  <si>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</si>
  <si>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</si>
  <si>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</si>
  <si>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</si>
  <si>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</si>
  <si>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</si>
  <si>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</si>
  <si>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</si>
  <si>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</si>
  <si>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</si>
  <si>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</si>
  <si>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</si>
  <si>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</si>
  <si>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</si>
  <si>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</si>
  <si>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</si>
  <si>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</si>
  <si>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</si>
  <si>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</si>
  <si>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</si>
  <si>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</si>
  <si>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</si>
  <si>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</si>
  <si>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</si>
  <si>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</si>
  <si>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</si>
  <si>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</si>
  <si>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</si>
  <si>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</si>
  <si>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</si>
  <si>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</si>
  <si>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</si>
  <si>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</si>
  <si>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</si>
  <si>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</si>
  <si>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</si>
  <si>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</si>
  <si>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</si>
  <si>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</si>
  <si>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</si>
  <si>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</si>
  <si>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</si>
  <si>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</si>
  <si>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</si>
  <si>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</si>
  <si>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</si>
  <si>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</si>
  <si>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</si>
  <si>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</si>
  <si>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</si>
  <si>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</si>
  <si>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</si>
  <si>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</si>
  <si>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</si>
  <si>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</si>
  <si>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</si>
  <si>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</si>
  <si>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</si>
  <si>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</si>
  <si>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</si>
  <si>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</si>
  <si>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</si>
  <si>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</si>
  <si>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</si>
  <si>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</si>
  <si>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</si>
  <si>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</si>
  <si>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</si>
  <si>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</si>
  <si>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</si>
  <si>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</si>
  <si>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</si>
  <si>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</si>
  <si>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</si>
  <si>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</si>
  <si>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</si>
  <si>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</si>
  <si>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</si>
  <si>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</si>
  <si>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</si>
  <si>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</si>
  <si>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</si>
  <si>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</si>
  <si>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</si>
  <si>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</si>
  <si>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</si>
  <si>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</si>
  <si>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</si>
  <si>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</si>
  <si>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</si>
  <si>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</si>
  <si>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</si>
  <si>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</si>
  <si>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</si>
  <si>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</si>
  <si>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</si>
  <si>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</si>
  <si>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</si>
  <si>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</si>
  <si>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</si>
  <si>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</si>
  <si>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</si>
  <si>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</si>
  <si>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</si>
  <si>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</si>
  <si>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</si>
  <si>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</si>
  <si>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</si>
  <si>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</si>
  <si>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</si>
  <si>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</si>
  <si>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</si>
  <si>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</si>
  <si>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</si>
  <si>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</si>
  <si>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</si>
  <si>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</si>
  <si>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</si>
  <si>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</si>
  <si>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</si>
  <si>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</si>
  <si>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</si>
  <si>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</si>
  <si>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</si>
  <si>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</si>
  <si>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</si>
  <si>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</si>
  <si>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</si>
  <si>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</si>
  <si>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</si>
  <si>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</si>
  <si>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</si>
  <si>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</si>
  <si>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</si>
  <si>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</si>
  <si>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</si>
  <si>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</si>
  <si>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</si>
  <si>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</si>
  <si>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</si>
  <si>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</si>
  <si>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</si>
  <si>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</si>
  <si>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</si>
  <si>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</si>
  <si>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</si>
  <si>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</si>
  <si>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</si>
  <si>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</si>
  <si>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</si>
  <si>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</si>
  <si>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</si>
  <si>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</si>
  <si>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</si>
  <si>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</si>
  <si>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</si>
  <si>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</si>
  <si>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</si>
  <si>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</si>
  <si>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</si>
  <si>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</si>
  <si>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</si>
  <si>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</si>
  <si>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</si>
  <si>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</si>
  <si>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</si>
  <si>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</si>
  <si>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</si>
  <si>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</si>
  <si>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</si>
  <si>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</si>
  <si>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</si>
  <si>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</si>
  <si>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</si>
  <si>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</si>
  <si>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</si>
  <si>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</si>
  <si>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</si>
  <si>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</si>
  <si>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</si>
  <si>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</si>
  <si>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</si>
  <si>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</si>
  <si>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</si>
  <si>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</si>
  <si>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</si>
  <si>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</si>
  <si>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</si>
  <si>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</si>
  <si>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</si>
  <si>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</si>
  <si>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</si>
  <si>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</si>
  <si>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</si>
  <si>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</si>
  <si>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</si>
  <si>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</si>
  <si>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</si>
  <si>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</si>
  <si>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</si>
  <si>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</si>
  <si>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</si>
  <si>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</si>
  <si>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</si>
  <si>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</si>
  <si>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</si>
  <si>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</si>
  <si>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</si>
  <si>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</si>
  <si>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</si>
  <si>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</si>
  <si>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</si>
  <si>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</si>
  <si>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</si>
  <si>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</si>
  <si>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</si>
  <si>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</si>
  <si>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</si>
  <si>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</si>
  <si>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</si>
  <si>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</si>
  <si>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</si>
  <si>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</si>
  <si>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</si>
  <si>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</si>
  <si>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</si>
  <si>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</si>
  <si>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</si>
  <si>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</si>
  <si>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</si>
  <si>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</si>
  <si>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</si>
  <si>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</si>
  <si>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</si>
  <si>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</si>
  <si>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</si>
  <si>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</si>
  <si>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</si>
  <si>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</si>
  <si>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</si>
  <si>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</si>
  <si>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</si>
  <si>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</si>
  <si>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</si>
  <si>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</si>
  <si>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</si>
  <si>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</si>
  <si>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</si>
  <si>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</si>
  <si>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</si>
  <si>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</si>
  <si>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</si>
  <si>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</si>
  <si>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</si>
  <si>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</si>
  <si>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</si>
  <si>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</si>
  <si>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</si>
  <si>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</si>
  <si>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</si>
  <si>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</si>
  <si>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</si>
  <si>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</si>
  <si>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</si>
  <si>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</si>
  <si>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</si>
  <si>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</si>
  <si>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</si>
  <si>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</si>
  <si>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</si>
  <si>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</si>
  <si>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</si>
  <si>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</si>
  <si>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</si>
  <si>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</si>
  <si>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</si>
  <si>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</si>
  <si>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</si>
  <si>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</si>
  <si>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</si>
  <si>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</si>
  <si>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</si>
  <si>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</si>
  <si>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</si>
  <si>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</si>
  <si>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</si>
  <si>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</si>
  <si>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</si>
  <si>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</si>
  <si>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</si>
  <si>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</si>
  <si>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</si>
  <si>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</si>
  <si>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</si>
  <si>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</si>
  <si>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</si>
  <si>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</si>
  <si>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</si>
  <si>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</si>
  <si>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</si>
  <si>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</si>
  <si>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</si>
  <si>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</si>
  <si>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</si>
  <si>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</si>
  <si>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</si>
  <si>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</si>
  <si>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</si>
  <si>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</si>
  <si>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</si>
  <si>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</si>
  <si>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</si>
  <si>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</si>
  <si>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</si>
  <si>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</si>
  <si>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</si>
  <si>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</si>
  <si>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</si>
  <si>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</si>
  <si>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</si>
  <si>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</si>
  <si>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</si>
  <si>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</si>
  <si>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</si>
  <si>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</si>
  <si>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</si>
  <si>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</si>
  <si>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</si>
  <si>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</si>
  <si>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</si>
  <si>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</si>
  <si>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</si>
  <si>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</si>
  <si>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</si>
  <si>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</si>
  <si>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</si>
  <si>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</si>
  <si>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</si>
  <si>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</si>
  <si>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</si>
  <si>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</si>
  <si>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</si>
  <si>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</si>
  <si>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</si>
  <si>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</si>
  <si>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</si>
  <si>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</si>
  <si>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</si>
  <si>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</si>
  <si>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</si>
  <si>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</si>
  <si>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</si>
  <si>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</si>
  <si>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</si>
  <si>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</si>
  <si>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</si>
  <si>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</si>
  <si>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</si>
  <si>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</si>
  <si>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</si>
  <si>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</si>
  <si>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</si>
  <si>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</si>
  <si>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</si>
  <si>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</si>
  <si>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</si>
  <si>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</si>
  <si>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</si>
  <si>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</si>
  <si>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</si>
  <si>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</si>
  <si>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</si>
  <si>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</si>
  <si>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</si>
  <si>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</si>
  <si>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</si>
  <si>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</si>
  <si>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</si>
  <si>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</si>
  <si>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</si>
  <si>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</si>
  <si>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</si>
  <si>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</si>
  <si>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</si>
  <si>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</si>
  <si>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</si>
  <si>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</si>
  <si>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</si>
  <si>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</si>
  <si>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</si>
  <si>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</si>
  <si>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</si>
  <si>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</si>
  <si>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</si>
  <si>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</si>
  <si>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</si>
  <si>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</si>
  <si>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</si>
  <si>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</si>
  <si>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</si>
  <si>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</si>
  <si>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</si>
  <si>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</si>
  <si>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</si>
  <si>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</si>
  <si>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</si>
  <si>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</si>
  <si>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</si>
  <si>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</si>
  <si>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</si>
  <si>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</si>
  <si>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</si>
  <si>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</si>
  <si>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</si>
  <si>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</si>
  <si>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</si>
  <si>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</si>
  <si>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</si>
  <si>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</si>
  <si>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</si>
  <si>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</si>
  <si>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</si>
  <si>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</si>
  <si>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</si>
  <si>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</si>
  <si>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</si>
  <si>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</si>
  <si>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</si>
  <si>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</si>
  <si>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</si>
  <si>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</si>
  <si>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</si>
  <si>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</si>
  <si>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</si>
  <si>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</si>
  <si>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</si>
  <si>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</si>
  <si>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</si>
  <si>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</si>
  <si>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</si>
  <si>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</si>
  <si>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</si>
  <si>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</si>
  <si>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</si>
  <si>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</si>
  <si>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</si>
  <si>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</si>
  <si>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</si>
  <si>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</si>
  <si>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</si>
  <si>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</si>
  <si>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</si>
  <si>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</si>
  <si>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</si>
  <si>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</si>
  <si>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</si>
  <si>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</si>
  <si>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</si>
  <si>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</si>
  <si>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</si>
  <si>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</si>
  <si>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</si>
  <si>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</si>
  <si>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</si>
  <si>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</si>
  <si>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</si>
  <si>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</si>
  <si>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</si>
  <si>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</si>
  <si>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</si>
  <si>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</si>
  <si>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</si>
  <si>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</si>
  <si>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</si>
  <si>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</si>
  <si>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</si>
  <si>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</si>
  <si>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</si>
  <si>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</si>
  <si>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</si>
  <si>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</si>
  <si>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</si>
  <si>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</si>
  <si>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</si>
  <si>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</si>
  <si>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</si>
  <si>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</si>
  <si>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</si>
  <si>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</si>
  <si>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</si>
  <si>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</si>
  <si>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</si>
  <si>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</si>
  <si>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</si>
  <si>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</si>
  <si>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</si>
  <si>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</si>
  <si>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</si>
  <si>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</si>
  <si>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</si>
  <si>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</si>
  <si>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</si>
  <si>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</si>
  <si>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</si>
  <si>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</si>
  <si>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</si>
  <si>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</si>
  <si>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</si>
  <si>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</si>
  <si>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</si>
  <si>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</si>
  <si>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</si>
  <si>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</si>
  <si>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</si>
  <si>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</si>
  <si>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</si>
  <si>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</si>
  <si>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</si>
  <si>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</si>
  <si>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</si>
  <si>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</si>
  <si>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</si>
  <si>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</si>
  <si>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</si>
  <si>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</si>
  <si>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</si>
  <si>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</si>
  <si>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</si>
  <si>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</si>
  <si>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</si>
  <si>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</si>
  <si>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</si>
  <si>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</si>
  <si>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</si>
  <si>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</si>
  <si>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</si>
  <si>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</si>
  <si>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</si>
  <si>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</si>
  <si>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</si>
  <si>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</si>
  <si>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</si>
  <si>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</si>
  <si>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</si>
  <si>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</si>
  <si>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</si>
  <si>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</si>
  <si>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</si>
  <si>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</si>
  <si>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</si>
  <si>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</si>
  <si>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</si>
  <si>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</si>
  <si>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</si>
  <si>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</si>
  <si>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</si>
  <si>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</si>
  <si>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</si>
  <si>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</si>
  <si>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</si>
  <si>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</si>
  <si>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</si>
  <si>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</si>
  <si>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</si>
  <si>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</si>
  <si>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</si>
  <si>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</si>
  <si>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</si>
  <si>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</si>
  <si>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</si>
  <si>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</si>
  <si>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</si>
  <si>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</si>
  <si>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</si>
  <si>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</si>
  <si>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</si>
  <si>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</si>
  <si>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</si>
  <si>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</si>
  <si>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</si>
  <si>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</si>
  <si>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</si>
  <si>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</si>
  <si>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</si>
  <si>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</si>
  <si>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</si>
  <si>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</si>
  <si>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</si>
  <si>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</si>
  <si>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</si>
  <si>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</si>
  <si>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</si>
  <si>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</si>
  <si>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</si>
  <si>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</si>
  <si>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</si>
  <si>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</si>
  <si>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</si>
  <si>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</si>
  <si>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</si>
  <si>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</si>
  <si>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</si>
  <si>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</si>
  <si>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</si>
  <si>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</si>
  <si>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</si>
  <si>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</si>
  <si>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</si>
  <si>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</si>
  <si>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</si>
  <si>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</si>
  <si>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</si>
  <si>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</si>
  <si>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</si>
  <si>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</si>
  <si>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</si>
  <si>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</si>
  <si>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</si>
  <si>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</si>
  <si>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</si>
  <si>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</si>
  <si>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</si>
  <si>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</si>
  <si>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</si>
  <si>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</si>
  <si>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</si>
  <si>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</si>
  <si>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</si>
  <si>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</si>
  <si>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</si>
  <si>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</si>
  <si>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</si>
  <si>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</si>
  <si>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</si>
  <si>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</si>
  <si>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</si>
  <si>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</si>
  <si>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</si>
  <si>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</si>
  <si>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</si>
  <si>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</si>
  <si>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</si>
  <si>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</si>
  <si>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</si>
  <si>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</si>
  <si>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</si>
  <si>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</si>
  <si>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</si>
  <si>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</si>
  <si>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</si>
  <si>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</si>
  <si>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</si>
  <si>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</si>
  <si>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</si>
  <si>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</si>
  <si>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</si>
  <si>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</si>
  <si>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</si>
  <si>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</si>
  <si>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</si>
  <si>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</si>
  <si>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</si>
  <si>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</si>
  <si>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</si>
  <si>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</si>
  <si>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</si>
  <si>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</si>
  <si>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</si>
  <si>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</si>
  <si>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</si>
  <si>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</si>
  <si>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</si>
  <si>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</si>
  <si>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</si>
  <si>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</si>
  <si>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</si>
  <si>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</si>
  <si>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</si>
  <si>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</si>
  <si>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</si>
  <si>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</si>
  <si>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</si>
  <si>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</si>
  <si>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</si>
  <si>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</si>
  <si>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</si>
  <si>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</si>
  <si>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</si>
  <si>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</si>
  <si>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</si>
  <si>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</si>
  <si>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</si>
  <si>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</si>
  <si>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</si>
  <si>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</si>
  <si>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</si>
  <si>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</si>
  <si>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</si>
  <si>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</si>
  <si>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</si>
  <si>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</si>
  <si>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</si>
  <si>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</si>
  <si>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</si>
  <si>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</si>
  <si>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</si>
  <si>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</si>
  <si>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</si>
  <si>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</si>
  <si>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</si>
  <si>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</si>
  <si>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</si>
  <si>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</si>
  <si>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</si>
  <si>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</si>
  <si>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</si>
  <si>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</si>
  <si>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</si>
  <si>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</si>
  <si>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</si>
  <si>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</si>
  <si>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</si>
  <si>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</si>
  <si>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</si>
  <si>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</si>
  <si>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</si>
  <si>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</si>
  <si>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</si>
  <si>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</si>
  <si>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</si>
  <si>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</si>
  <si>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</si>
  <si>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</si>
  <si>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</si>
  <si>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</si>
  <si>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</si>
  <si>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</si>
  <si>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</si>
  <si>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</si>
  <si>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</si>
  <si>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</si>
  <si>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</si>
  <si>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</si>
  <si>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</si>
  <si>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</si>
  <si>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</si>
  <si>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</si>
  <si>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</si>
  <si>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</si>
  <si>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</si>
  <si>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</si>
  <si>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</si>
  <si>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</si>
  <si>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</si>
  <si>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</si>
  <si>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</si>
  <si>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</si>
  <si>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</si>
  <si>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</si>
  <si>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</si>
  <si>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</si>
  <si>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</si>
  <si>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</si>
  <si>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</si>
  <si>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</si>
  <si>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</si>
  <si>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</si>
  <si>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</si>
  <si>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</si>
  <si>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</si>
  <si>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</si>
  <si>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</si>
  <si>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</si>
  <si>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</si>
  <si>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</si>
  <si>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</si>
  <si>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</si>
  <si>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</si>
  <si>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</si>
  <si>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</si>
  <si>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</si>
  <si>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</si>
  <si>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</si>
  <si>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</si>
  <si>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</si>
  <si>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</si>
  <si>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</si>
  <si>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</si>
  <si>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</si>
  <si>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</si>
  <si>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</si>
  <si>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</si>
  <si>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</si>
  <si>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</si>
  <si>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</si>
  <si>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</si>
  <si>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</si>
  <si>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</si>
  <si>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</si>
  <si>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</si>
  <si>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</si>
  <si>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</si>
  <si>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</si>
  <si>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</si>
  <si>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</si>
  <si>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</si>
  <si>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</si>
  <si>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</si>
  <si>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</si>
  <si>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</si>
  <si>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</si>
  <si>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</si>
  <si>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</si>
  <si>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</si>
  <si>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</si>
  <si>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</si>
  <si>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</si>
  <si>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</si>
  <si>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</si>
  <si>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</si>
  <si>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</si>
  <si>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</si>
  <si>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</si>
  <si>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</si>
  <si>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</si>
  <si>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</si>
  <si>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</si>
  <si>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</si>
  <si>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</si>
  <si>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</si>
  <si>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</si>
  <si>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</si>
  <si>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</si>
  <si>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</si>
  <si>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</si>
  <si>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</si>
  <si>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</si>
  <si>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</si>
  <si>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</si>
  <si>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</si>
  <si>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</si>
  <si>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</si>
  <si>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</si>
  <si>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</si>
  <si>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</si>
  <si>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</si>
  <si>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</si>
  <si>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</si>
  <si>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</si>
  <si>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</si>
  <si>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</si>
  <si>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</si>
  <si>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</si>
  <si>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</si>
  <si>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</si>
  <si>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</si>
  <si>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</si>
  <si>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</si>
  <si>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</si>
  <si>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</si>
  <si>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</si>
  <si>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</si>
  <si>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</si>
  <si>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</si>
  <si>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</si>
  <si>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</si>
  <si>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</si>
  <si>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</si>
  <si>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</si>
  <si>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</si>
  <si>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</si>
  <si>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</si>
  <si>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</si>
  <si>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</si>
  <si>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</si>
  <si>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</si>
  <si>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</si>
  <si>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</si>
  <si>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</si>
  <si>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</si>
  <si>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</si>
  <si>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</si>
  <si>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</si>
  <si>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</si>
  <si>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</si>
  <si>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</si>
  <si>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</si>
  <si>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</si>
  <si>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</si>
  <si>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</si>
  <si>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</si>
  <si>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</si>
  <si>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</si>
  <si>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</si>
  <si>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</si>
  <si>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</si>
  <si>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</si>
  <si>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</si>
  <si>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</si>
  <si>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</si>
  <si>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</si>
  <si>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</si>
  <si>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</si>
  <si>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</si>
  <si>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</si>
  <si>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</si>
  <si>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</si>
  <si>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</si>
  <si>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</si>
  <si>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</si>
  <si>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</si>
  <si>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</si>
  <si>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</si>
  <si>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</si>
  <si>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</si>
  <si>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</si>
  <si>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</si>
  <si>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</si>
  <si>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</si>
  <si>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</si>
  <si>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</si>
  <si>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</si>
  <si>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</si>
  <si>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</si>
  <si>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</si>
  <si>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</si>
  <si>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</si>
  <si>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</si>
  <si>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</si>
  <si>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</si>
  <si>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</si>
  <si>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</si>
  <si>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</si>
  <si>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</si>
  <si>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</si>
  <si>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</si>
  <si>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</si>
  <si>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</si>
  <si>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</si>
  <si>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</si>
  <si>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</si>
  <si>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</si>
  <si>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</si>
  <si>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</si>
  <si>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</si>
  <si>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</si>
  <si>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</si>
  <si>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</si>
  <si>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</si>
  <si>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</si>
  <si>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</si>
  <si>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</si>
  <si>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</si>
  <si>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</si>
  <si>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</si>
  <si>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</si>
  <si>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</si>
  <si>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</si>
  <si>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</si>
  <si>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</si>
  <si>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</si>
  <si>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</si>
  <si>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</si>
  <si>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</si>
  <si>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</si>
  <si>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</si>
  <si>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</si>
  <si>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</si>
  <si>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</si>
  <si>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</si>
  <si>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</si>
  <si>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</si>
  <si>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</si>
  <si>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</si>
  <si>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</si>
  <si>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</si>
  <si>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</si>
  <si>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</si>
  <si>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</si>
  <si>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</si>
  <si>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</si>
  <si>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</si>
  <si>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</si>
  <si>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</si>
  <si>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</si>
  <si>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</si>
  <si>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</si>
  <si>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</si>
  <si>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</si>
  <si>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</si>
  <si>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</si>
  <si>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</si>
  <si>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</si>
  <si>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</si>
  <si>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</si>
  <si>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</si>
  <si>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</si>
  <si>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</si>
  <si>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</si>
  <si>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</si>
  <si>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</si>
  <si>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</si>
  <si>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</si>
  <si>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</si>
  <si>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</si>
  <si>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</si>
  <si>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</si>
  <si>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</si>
  <si>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</si>
  <si>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</si>
  <si>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</si>
  <si>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</si>
  <si>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</si>
  <si>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</si>
  <si>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</si>
  <si>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</si>
  <si>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</si>
  <si>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</si>
  <si>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</si>
  <si>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</si>
  <si>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</si>
  <si>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</si>
  <si>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</si>
  <si>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</si>
  <si>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</si>
  <si>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</si>
  <si>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</si>
  <si>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</si>
  <si>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</si>
  <si>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</si>
  <si>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</si>
  <si>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</si>
  <si>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</si>
  <si>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</si>
  <si>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</si>
  <si>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</si>
  <si>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</si>
  <si>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</si>
  <si>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</si>
  <si>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</si>
  <si>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</si>
  <si>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</si>
  <si>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</si>
  <si>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</si>
  <si>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</si>
  <si>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</si>
  <si>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</si>
  <si>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</si>
  <si>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</si>
  <si>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</si>
  <si>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</si>
  <si>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</si>
  <si>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</si>
  <si>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</si>
  <si>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</si>
  <si>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</si>
  <si>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</si>
  <si>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</si>
  <si>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</si>
  <si>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</si>
  <si>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</si>
  <si>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</si>
  <si>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</si>
  <si>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</si>
  <si>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</si>
  <si>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</si>
  <si>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</si>
  <si>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</si>
  <si>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</si>
  <si>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</si>
  <si>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</si>
  <si>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</si>
  <si>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</si>
  <si>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</si>
  <si>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</si>
  <si>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</si>
  <si>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</si>
  <si>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</si>
  <si>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</si>
  <si>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</si>
  <si>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</si>
  <si>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</si>
  <si>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</si>
  <si>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</si>
  <si>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</si>
  <si>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</si>
  <si>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</si>
  <si>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</si>
  <si>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</si>
  <si>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</si>
  <si>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</si>
  <si>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</si>
  <si>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</si>
  <si>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</si>
  <si>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</si>
  <si>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</si>
  <si>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</si>
  <si>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</si>
  <si>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</si>
  <si>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</si>
  <si>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</si>
  <si>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</si>
  <si>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</si>
  <si>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</si>
  <si>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</si>
  <si>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</si>
  <si>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</si>
  <si>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</si>
  <si>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</si>
  <si>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</si>
  <si>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</si>
  <si>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</si>
  <si>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</si>
  <si>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</si>
  <si>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</si>
  <si>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</si>
  <si>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</si>
  <si>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</si>
  <si>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</si>
  <si>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</si>
  <si>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</si>
  <si>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</si>
  <si>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</si>
  <si>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</si>
  <si>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</si>
  <si>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</si>
  <si>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</si>
  <si>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</si>
  <si>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</si>
  <si>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</si>
  <si>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</si>
  <si>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</si>
  <si>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</si>
  <si>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</si>
  <si>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</si>
  <si>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</si>
  <si>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</si>
  <si>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</si>
  <si>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</si>
  <si>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</si>
  <si>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</si>
  <si>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</si>
  <si>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</si>
  <si>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</si>
  <si>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</si>
  <si>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</si>
  <si>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</si>
  <si>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</si>
  <si>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</si>
  <si>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</si>
  <si>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</si>
  <si>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</si>
  <si>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</si>
  <si>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</si>
  <si>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</si>
  <si>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</si>
  <si>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</si>
  <si>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</si>
  <si>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</si>
  <si>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</si>
  <si>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</si>
  <si>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</si>
  <si>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</si>
  <si>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</si>
  <si>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</si>
  <si>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</si>
  <si>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</si>
  <si>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</si>
  <si>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</si>
  <si>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</si>
  <si>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</si>
  <si>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</si>
  <si>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</si>
  <si>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</si>
  <si>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</si>
  <si>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</si>
  <si>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</si>
  <si>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</si>
  <si>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</si>
  <si>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</si>
  <si>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</si>
  <si>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</si>
  <si>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</si>
  <si>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</si>
  <si>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</si>
  <si>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</si>
  <si>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</si>
  <si>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</si>
  <si>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</si>
  <si>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</si>
  <si>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</si>
  <si>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</si>
  <si>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</si>
  <si>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</si>
  <si>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</si>
  <si>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</si>
  <si>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</si>
  <si>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</si>
  <si>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</si>
  <si>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</si>
  <si>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</si>
  <si>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</si>
  <si>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</si>
  <si>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</si>
  <si>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</si>
  <si>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</si>
  <si>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</si>
  <si>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</si>
  <si>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</si>
  <si>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</si>
  <si>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</si>
  <si>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</si>
  <si>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</si>
  <si>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</si>
  <si>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</si>
  <si>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</si>
  <si>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</si>
  <si>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</si>
  <si>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</si>
  <si>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</si>
  <si>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</si>
  <si>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</si>
  <si>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</si>
  <si>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</si>
  <si>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</si>
  <si>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</si>
  <si>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</si>
  <si>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</si>
  <si>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</si>
  <si>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</si>
  <si>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</si>
  <si>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</si>
  <si>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</si>
  <si>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</si>
  <si>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</si>
  <si>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</si>
  <si>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</si>
  <si>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</si>
  <si>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</si>
  <si>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</si>
  <si>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</si>
  <si>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</si>
  <si>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</si>
  <si>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</si>
  <si>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</si>
  <si>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</si>
  <si>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</si>
  <si>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</si>
  <si>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</si>
  <si>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</si>
  <si>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</si>
  <si>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</si>
  <si>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</si>
  <si>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</si>
  <si>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</si>
  <si>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</si>
  <si>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</si>
  <si>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</si>
  <si>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</si>
  <si>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</si>
  <si>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</si>
  <si>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</si>
  <si>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</si>
  <si>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</si>
  <si>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</si>
  <si>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</si>
  <si>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</si>
  <si>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</si>
  <si>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</si>
  <si>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</si>
  <si>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</si>
  <si>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</si>
  <si>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</si>
  <si>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</si>
  <si>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</si>
  <si>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</si>
  <si>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</si>
  <si>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</si>
  <si>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</si>
  <si>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</si>
  <si>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</si>
  <si>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</si>
  <si>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</si>
  <si>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</si>
  <si>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</si>
  <si>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</si>
  <si>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</si>
  <si>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</si>
  <si>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</si>
  <si>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</si>
  <si>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</si>
  <si>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</si>
  <si>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</si>
  <si>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</si>
  <si>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</si>
  <si>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</si>
  <si>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</si>
  <si>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</si>
  <si>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</si>
  <si>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</si>
  <si>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</si>
  <si>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</si>
  <si>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</si>
  <si>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</si>
  <si>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</si>
  <si>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</si>
  <si>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</si>
  <si>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</si>
  <si>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</si>
  <si>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</si>
  <si>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</si>
  <si>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</si>
  <si>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</si>
  <si>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</si>
  <si>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</si>
  <si>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</si>
  <si>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</si>
  <si>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</si>
  <si>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</si>
  <si>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</si>
  <si>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</si>
  <si>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</si>
  <si>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</si>
  <si>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</si>
  <si>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</si>
  <si>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</si>
  <si>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</si>
  <si>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</si>
  <si>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</si>
  <si>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</si>
  <si>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</si>
  <si>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</si>
  <si>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</si>
  <si>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</si>
  <si>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</si>
  <si>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</si>
  <si>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</si>
  <si>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</si>
  <si>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</si>
  <si>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</si>
  <si>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</si>
  <si>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</si>
  <si>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</si>
  <si>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</si>
  <si>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</si>
  <si>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</si>
  <si>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</si>
  <si>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</si>
  <si>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</si>
  <si>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</si>
  <si>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</si>
  <si>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</si>
  <si>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</si>
  <si>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</si>
  <si>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</si>
  <si>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</si>
  <si>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</si>
  <si>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</si>
  <si>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</si>
  <si>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</si>
  <si>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</si>
  <si>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</si>
  <si>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</si>
  <si>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</si>
  <si>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</si>
  <si>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</si>
  <si>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</si>
  <si>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</si>
  <si>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</si>
  <si>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</si>
  <si>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</si>
  <si>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</si>
  <si>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</si>
  <si>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</si>
  <si>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</si>
  <si>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</si>
  <si>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</si>
  <si>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</si>
  <si>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</si>
  <si>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</si>
  <si>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</si>
  <si>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</si>
  <si>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</si>
  <si>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</si>
  <si>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</si>
  <si>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</si>
  <si>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</si>
  <si>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</si>
  <si>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</si>
  <si>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</si>
  <si>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</si>
  <si>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</si>
  <si>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</si>
  <si>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</si>
  <si>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</si>
  <si>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</si>
  <si>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</si>
  <si>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</si>
  <si>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</si>
  <si>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</si>
  <si>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</si>
  <si>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</si>
  <si>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</si>
  <si>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</si>
  <si>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</si>
  <si>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</si>
  <si>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</si>
  <si>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</si>
  <si>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</si>
  <si>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</si>
  <si>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</si>
  <si>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</si>
  <si>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</si>
  <si>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</si>
  <si>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</si>
  <si>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</si>
  <si>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</si>
  <si>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</si>
  <si>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</si>
  <si>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</si>
  <si>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</si>
  <si>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</si>
  <si>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</si>
  <si>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</si>
  <si>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</si>
  <si>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</si>
  <si>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</si>
  <si>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</si>
  <si>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</si>
  <si>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</si>
  <si>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</si>
  <si>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</si>
  <si>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</si>
  <si>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</si>
  <si>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</si>
  <si>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</si>
  <si>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</si>
  <si>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</si>
  <si>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</si>
  <si>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</si>
  <si>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</si>
  <si>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</si>
  <si>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</si>
  <si>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</si>
  <si>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</si>
  <si>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</si>
  <si>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</si>
  <si>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</si>
  <si>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</si>
  <si>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</si>
  <si>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</si>
  <si>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</si>
  <si>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</si>
  <si>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</si>
  <si>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</si>
  <si>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</si>
  <si>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</si>
  <si>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</si>
  <si>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</si>
  <si>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</si>
  <si>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</si>
  <si>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</si>
  <si>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</si>
  <si>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</si>
  <si>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</si>
  <si>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</si>
  <si>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</si>
  <si>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</si>
  <si>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</si>
  <si>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</si>
  <si>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</si>
  <si>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</si>
  <si>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</si>
  <si>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</si>
  <si>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</si>
  <si>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</si>
  <si>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</si>
  <si>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</si>
  <si>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</si>
  <si>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</si>
  <si>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</si>
  <si>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</si>
  <si>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</si>
  <si>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</si>
  <si>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</si>
  <si>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</si>
  <si>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</si>
  <si>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</si>
  <si>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</si>
  <si>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</si>
  <si>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</si>
  <si>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</si>
  <si>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</si>
  <si>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</si>
  <si>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</si>
  <si>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</si>
  <si>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</si>
  <si>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</si>
  <si>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</si>
  <si>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</si>
  <si>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</si>
  <si>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</si>
  <si>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</si>
  <si>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</si>
  <si>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</si>
  <si>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</si>
  <si>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</si>
  <si>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</si>
  <si>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</si>
  <si>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</si>
  <si>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</si>
  <si>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</si>
  <si>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</si>
  <si>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</si>
  <si>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</si>
  <si>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</si>
  <si>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</si>
  <si>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</si>
  <si>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</si>
  <si>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</si>
  <si>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</si>
  <si>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</si>
  <si>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</si>
  <si>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</si>
  <si>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</si>
  <si>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</si>
  <si>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</si>
  <si>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</si>
  <si>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</si>
  <si>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</si>
  <si>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</si>
  <si>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</si>
  <si>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</si>
  <si>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</si>
  <si>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</si>
  <si>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</si>
  <si>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</si>
  <si>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</si>
  <si>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</si>
  <si>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</si>
  <si>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</si>
  <si>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</si>
  <si>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</si>
  <si>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</si>
  <si>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</si>
  <si>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</si>
  <si>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</si>
  <si>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</si>
  <si>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</si>
  <si>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</si>
  <si>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</si>
  <si>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</si>
  <si>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</si>
  <si>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</si>
  <si>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</si>
  <si>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</si>
  <si>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</si>
  <si>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</si>
  <si>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</si>
  <si>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</si>
  <si>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</si>
  <si>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</si>
  <si>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</si>
  <si>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</si>
  <si>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</si>
  <si>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</si>
  <si>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</si>
  <si>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</si>
  <si>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</si>
  <si>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</si>
  <si>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</si>
  <si>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</si>
  <si>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</si>
  <si>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</si>
  <si>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</si>
  <si>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</si>
  <si>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</si>
  <si>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</si>
  <si>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</si>
  <si>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</si>
  <si>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</si>
  <si>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</si>
  <si>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</si>
  <si>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</si>
  <si>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</si>
  <si>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</si>
  <si>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</si>
  <si>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</si>
  <si>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</si>
  <si>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</si>
  <si>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</si>
  <si>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</si>
  <si>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</si>
  <si>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</si>
  <si>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</si>
  <si>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</si>
  <si>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</si>
  <si>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</si>
  <si>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</si>
  <si>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</si>
  <si>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</si>
  <si>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</si>
  <si>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</si>
  <si>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</si>
  <si>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</si>
  <si>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</si>
  <si>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</si>
  <si>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</si>
  <si>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</si>
  <si>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</si>
  <si>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</si>
  <si>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</si>
  <si>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</si>
  <si>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</si>
  <si>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</si>
  <si>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</si>
  <si>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</si>
  <si>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</si>
  <si>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</si>
  <si>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</si>
  <si>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</si>
  <si>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</si>
  <si>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</si>
  <si>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</si>
  <si>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</si>
  <si>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</si>
  <si>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</si>
  <si>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</si>
  <si>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</si>
  <si>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</si>
  <si>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</si>
  <si>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</si>
  <si>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</si>
  <si>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</si>
  <si>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</si>
  <si>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</si>
  <si>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</si>
  <si>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</si>
  <si>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</si>
  <si>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</si>
  <si>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</si>
  <si>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</si>
  <si>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</si>
  <si>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</si>
  <si>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</si>
  <si>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</si>
  <si>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</si>
  <si>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</si>
  <si>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</si>
  <si>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</si>
  <si>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</si>
  <si>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</si>
  <si>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</si>
  <si>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</si>
  <si>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</si>
  <si>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</si>
  <si>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</si>
  <si>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</si>
  <si>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</si>
  <si>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</si>
  <si>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</si>
  <si>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</si>
  <si>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</si>
  <si>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</si>
  <si>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</si>
  <si>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</si>
  <si>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</si>
  <si>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</si>
  <si>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</si>
  <si>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</si>
  <si>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</si>
  <si>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</si>
  <si>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</si>
  <si>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</si>
  <si>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</si>
  <si>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</si>
  <si>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</si>
  <si>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</si>
  <si>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</si>
  <si>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</si>
  <si>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</si>
  <si>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</si>
  <si>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</si>
  <si>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</si>
  <si>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</si>
  <si>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</si>
  <si>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</si>
  <si>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</si>
  <si>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</si>
  <si>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</si>
  <si>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</si>
  <si>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</si>
  <si>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</si>
  <si>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</si>
  <si>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</si>
  <si>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</si>
  <si>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</si>
  <si>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</si>
  <si>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</si>
  <si>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</si>
  <si>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</si>
  <si>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</si>
  <si>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</si>
  <si>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</si>
  <si>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</si>
  <si>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</si>
  <si>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</si>
  <si>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</si>
  <si>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</si>
  <si>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</si>
  <si>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</si>
  <si>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</si>
  <si>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</si>
  <si>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</si>
  <si>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</si>
  <si>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</si>
  <si>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</si>
  <si>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</si>
  <si>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</si>
  <si>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</si>
  <si>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</si>
  <si>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</si>
  <si>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</si>
  <si>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</si>
  <si>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</si>
  <si>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</si>
  <si>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</si>
  <si>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</si>
  <si>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</si>
  <si>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</si>
  <si>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</si>
  <si>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</si>
  <si>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</si>
  <si>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</si>
  <si>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</si>
  <si>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</si>
  <si>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</si>
  <si>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</si>
  <si>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</si>
  <si>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</si>
  <si>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</si>
  <si>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</si>
  <si>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</si>
  <si>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</si>
  <si>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</si>
  <si>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</si>
  <si>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</si>
  <si>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</si>
  <si>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</si>
  <si>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</si>
  <si>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</si>
  <si>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</si>
  <si>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</si>
  <si>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</si>
  <si>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</si>
  <si>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</si>
  <si>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</si>
  <si>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</si>
  <si>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</si>
  <si>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</si>
  <si>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</si>
  <si>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</si>
  <si>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</si>
  <si>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</si>
  <si>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</si>
  <si>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</si>
  <si>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</si>
  <si>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</si>
  <si>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</si>
  <si>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</si>
  <si>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</si>
  <si>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</si>
  <si>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</si>
  <si>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</si>
  <si>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</si>
  <si>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</si>
  <si>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</si>
  <si>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</si>
  <si>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</si>
  <si>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</si>
  <si>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</si>
  <si>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</si>
  <si>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</si>
  <si>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</si>
  <si>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</si>
  <si>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</si>
  <si>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</si>
  <si>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</si>
  <si>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</si>
  <si>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</si>
  <si>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</si>
  <si>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</si>
  <si>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</si>
  <si>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</si>
  <si>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</si>
  <si>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</si>
  <si>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</si>
  <si>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</si>
  <si>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</si>
  <si>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</si>
  <si>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</si>
  <si>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</si>
  <si>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</si>
  <si>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</si>
  <si>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</si>
  <si>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</si>
  <si>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</si>
  <si>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</si>
  <si>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</si>
  <si>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</si>
  <si>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</si>
  <si>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</si>
  <si>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</si>
  <si>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</si>
  <si>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</si>
  <si>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</si>
  <si>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</si>
  <si>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</si>
  <si>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</si>
  <si>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</si>
  <si>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</si>
  <si>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</si>
  <si>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</si>
  <si>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</si>
  <si>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</si>
  <si>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</si>
  <si>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</si>
  <si>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</si>
  <si>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</si>
  <si>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</si>
  <si>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</si>
  <si>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</si>
  <si>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</si>
  <si>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</si>
  <si>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</si>
  <si>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</si>
  <si>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</si>
  <si>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</si>
  <si>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</si>
  <si>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</si>
  <si>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</si>
  <si>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</si>
  <si>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</si>
  <si>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</si>
  <si>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</si>
  <si>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</si>
  <si>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</si>
  <si>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</si>
  <si>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</si>
  <si>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</si>
  <si>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</si>
  <si>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</si>
  <si>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</si>
  <si>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</si>
  <si>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</si>
  <si>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</si>
  <si>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</si>
  <si>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</si>
  <si>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</si>
  <si>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</si>
  <si>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</si>
  <si>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</si>
  <si>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</si>
  <si>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</si>
  <si>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</si>
  <si>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</si>
  <si>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</si>
  <si>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</si>
  <si>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</si>
  <si>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</si>
  <si>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</si>
  <si>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</si>
  <si>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</si>
  <si>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</si>
  <si>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</si>
  <si>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</si>
  <si>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</si>
  <si>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</si>
  <si>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</si>
  <si>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</si>
  <si>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</si>
  <si>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</si>
  <si>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</si>
  <si>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</si>
  <si>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</si>
  <si>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</si>
  <si>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</si>
  <si>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</si>
  <si>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</si>
  <si>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</si>
  <si>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</si>
  <si>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</si>
  <si>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</si>
  <si>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</si>
  <si>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</si>
  <si>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</si>
  <si>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</si>
  <si>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</si>
  <si>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</si>
  <si>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</si>
  <si>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</si>
  <si>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</si>
  <si>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</si>
  <si>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</si>
  <si>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</si>
  <si>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</si>
  <si>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</si>
  <si>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</si>
  <si>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</si>
  <si>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</si>
  <si>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</si>
  <si>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</si>
  <si>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</si>
  <si>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</si>
  <si>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</si>
  <si>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</si>
  <si>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</si>
  <si>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</si>
  <si>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</si>
  <si>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</si>
  <si>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</si>
  <si>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</si>
  <si>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</si>
  <si>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</si>
  <si>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</si>
  <si>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</si>
  <si>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</si>
  <si>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</si>
  <si>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</si>
  <si>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</si>
  <si>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</si>
  <si>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</si>
  <si>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</si>
  <si>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</si>
  <si>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</si>
  <si>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</si>
  <si>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</si>
  <si>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</si>
  <si>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</si>
  <si>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</si>
  <si>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</si>
  <si>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</si>
  <si>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</si>
  <si>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</si>
  <si>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</si>
  <si>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</si>
  <si>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</si>
  <si>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</si>
  <si>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</si>
  <si>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</si>
  <si>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</si>
  <si>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</si>
  <si>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</si>
  <si>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</si>
  <si>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</si>
  <si>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</si>
  <si>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</si>
  <si>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</si>
  <si>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</si>
  <si>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</si>
  <si>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</si>
  <si>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</si>
  <si>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</si>
  <si>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</si>
  <si>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</si>
  <si>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</si>
  <si>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</si>
  <si>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</si>
  <si>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</si>
  <si>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</si>
  <si>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</si>
  <si>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</si>
  <si>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</si>
  <si>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</si>
  <si>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</si>
  <si>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</si>
  <si>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</si>
  <si>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</si>
  <si>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</si>
  <si>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</si>
  <si>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</si>
  <si>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</si>
  <si>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</si>
  <si>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</si>
  <si>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</si>
  <si>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</si>
  <si>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</si>
  <si>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</si>
  <si>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</si>
  <si>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</si>
  <si>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</si>
  <si>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</si>
  <si>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</si>
  <si>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</si>
  <si>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</si>
  <si>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</si>
  <si>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</si>
  <si>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</si>
  <si>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</si>
  <si>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</si>
  <si>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</si>
  <si>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</si>
  <si>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</si>
  <si>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</si>
  <si>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</si>
  <si>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</si>
  <si>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</si>
  <si>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</si>
  <si>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</si>
  <si>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</si>
  <si>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</si>
  <si>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</si>
  <si>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</si>
  <si>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</si>
  <si>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</si>
  <si>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</si>
  <si>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</si>
  <si>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</si>
  <si>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</si>
  <si>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</si>
  <si>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</si>
  <si>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</si>
  <si>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</si>
  <si>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</si>
  <si>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</si>
  <si>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</si>
  <si>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</si>
  <si>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</si>
  <si>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</si>
  <si>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</si>
  <si>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</si>
  <si>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</si>
  <si>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</si>
  <si>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</si>
  <si>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</si>
  <si>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</si>
  <si>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</si>
  <si>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</si>
  <si>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</si>
  <si>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</si>
  <si>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</si>
  <si>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</si>
  <si>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</si>
  <si>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</si>
  <si>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</si>
  <si>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</si>
  <si>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</si>
  <si>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</si>
  <si>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</si>
  <si>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</si>
  <si>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</si>
  <si>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</si>
  <si>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</si>
  <si>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</si>
  <si>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</si>
  <si>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</si>
  <si>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</si>
  <si>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</si>
  <si>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</si>
  <si>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</si>
  <si>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</si>
  <si>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</si>
  <si>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</si>
  <si>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</si>
  <si>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</si>
  <si>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</si>
  <si>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</si>
  <si>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</si>
  <si>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</si>
  <si>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</si>
  <si>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</si>
  <si>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</si>
  <si>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</si>
  <si>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</si>
  <si>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</si>
  <si>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</si>
  <si>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</si>
  <si>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</si>
  <si>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</si>
  <si>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</si>
  <si>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</si>
  <si>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</si>
  <si>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</si>
  <si>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</si>
  <si>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</si>
  <si>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</si>
  <si>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</si>
  <si>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</si>
  <si>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</si>
  <si>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</si>
  <si>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</si>
  <si>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</si>
  <si>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</si>
  <si>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</si>
  <si>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</si>
  <si>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</si>
  <si>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</si>
  <si>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</si>
  <si>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</si>
  <si>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</si>
  <si>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</si>
  <si>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</si>
  <si>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</si>
  <si>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</si>
  <si>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</si>
  <si>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</si>
  <si>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</si>
  <si>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</si>
  <si>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</si>
  <si>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</si>
  <si>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</si>
  <si>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</si>
  <si>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</si>
  <si>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</si>
  <si>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</si>
  <si>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</si>
  <si>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</si>
  <si>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</si>
  <si>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</si>
  <si>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</si>
  <si>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</si>
  <si>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</si>
  <si>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</si>
  <si>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</si>
  <si>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</si>
  <si>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</si>
  <si>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</si>
  <si>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</si>
  <si>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</si>
  <si>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</si>
  <si>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</si>
  <si>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</si>
  <si>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</si>
  <si>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</si>
  <si>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</si>
  <si>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</si>
  <si>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</si>
  <si>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</si>
  <si>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</si>
  <si>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</si>
  <si>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</si>
  <si>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</si>
  <si>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</si>
  <si>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</si>
  <si>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</si>
  <si>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</si>
  <si>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</si>
  <si>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</si>
  <si>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</si>
  <si>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</si>
  <si>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</si>
  <si>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</si>
  <si>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</si>
  <si>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</si>
  <si>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</si>
  <si>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</si>
  <si>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</si>
  <si>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</si>
  <si>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</si>
  <si>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</si>
  <si>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</si>
  <si>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</si>
  <si>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</si>
  <si>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</si>
  <si>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</si>
  <si>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</si>
  <si>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</si>
  <si>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</si>
  <si>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</si>
  <si>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</si>
  <si>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</si>
  <si>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</si>
  <si>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</si>
  <si>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</si>
  <si>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</si>
  <si>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</si>
  <si>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</si>
  <si>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</si>
  <si>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</si>
  <si>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</si>
  <si>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</si>
  <si>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</si>
  <si>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</si>
  <si>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</si>
  <si>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</si>
  <si>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</si>
  <si>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</si>
  <si>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</si>
  <si>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</si>
  <si>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</si>
  <si>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</si>
  <si>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</si>
  <si>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</si>
  <si>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</si>
  <si>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</si>
  <si>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</si>
  <si>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</si>
  <si>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</si>
  <si>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</si>
  <si>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</si>
  <si>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</si>
  <si>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</si>
  <si>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</si>
  <si>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</si>
  <si>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</si>
  <si>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</si>
  <si>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</si>
  <si>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</si>
  <si>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</si>
  <si>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</si>
  <si>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</si>
  <si>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</si>
  <si>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</si>
  <si>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</si>
  <si>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</si>
  <si>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</si>
  <si>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</si>
  <si>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</si>
  <si>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</si>
  <si>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</si>
  <si>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</si>
  <si>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</si>
  <si>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</si>
  <si>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</si>
  <si>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</si>
  <si>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</si>
  <si>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</si>
  <si>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</si>
  <si>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</si>
  <si>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</si>
  <si>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</si>
  <si>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</si>
  <si>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</si>
  <si>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</si>
  <si>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</si>
  <si>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</si>
  <si>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</si>
  <si>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</si>
  <si>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</si>
  <si>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</si>
  <si>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</si>
  <si>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</si>
  <si>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</si>
  <si>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</si>
  <si>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</si>
  <si>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</si>
  <si>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</si>
  <si>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</si>
  <si>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</si>
  <si>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</si>
  <si>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</si>
  <si>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</si>
  <si>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</si>
  <si>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</si>
  <si>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</si>
  <si>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</si>
  <si>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</si>
  <si>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</si>
  <si>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</si>
  <si>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</si>
  <si>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</si>
  <si>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</si>
  <si>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</si>
  <si>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</si>
  <si>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</si>
  <si>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</si>
  <si>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</si>
  <si>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</si>
  <si>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</si>
  <si>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</si>
  <si>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</si>
  <si>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</si>
  <si>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</si>
  <si>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</si>
  <si>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</si>
  <si>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</si>
  <si>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</si>
  <si>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</si>
  <si>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</si>
  <si>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</si>
  <si>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</si>
  <si>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</si>
  <si>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</si>
  <si>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</si>
  <si>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</si>
  <si>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</si>
  <si>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</si>
  <si>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</si>
  <si>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</si>
  <si>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</si>
  <si>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</si>
  <si>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</si>
  <si>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</si>
  <si>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</si>
  <si>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</si>
  <si>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</si>
  <si>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</si>
  <si>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</si>
  <si>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</si>
  <si>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</si>
  <si>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</si>
  <si>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</si>
  <si>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</si>
  <si>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</si>
  <si>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</si>
  <si>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</si>
  <si>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</si>
  <si>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</si>
  <si>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</si>
  <si>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</si>
  <si>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</si>
  <si>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</si>
  <si>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</si>
  <si>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</si>
  <si>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</si>
  <si>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</si>
  <si>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</si>
  <si>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</si>
  <si>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</si>
  <si>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</si>
  <si>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</si>
  <si>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</si>
  <si>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</si>
  <si>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</si>
  <si>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</si>
  <si>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</si>
  <si>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</si>
  <si>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</si>
  <si>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</si>
  <si>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</si>
  <si>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</si>
  <si>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</si>
  <si>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</si>
  <si>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</si>
  <si>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</si>
  <si>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</si>
  <si>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</si>
  <si>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</si>
  <si>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</si>
  <si>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</si>
  <si>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</si>
  <si>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</si>
  <si>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</si>
  <si>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</si>
  <si>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</si>
  <si>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</si>
  <si>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</si>
  <si>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</si>
  <si>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</si>
  <si>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</si>
  <si>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</si>
  <si>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</si>
  <si>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</si>
  <si>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</si>
  <si>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</si>
  <si>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</si>
  <si>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</si>
  <si>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</si>
  <si>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</si>
  <si>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</si>
  <si>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</si>
  <si>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</si>
  <si>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</si>
  <si>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</si>
  <si>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</si>
  <si>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</si>
  <si>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</si>
  <si>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</si>
  <si>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</si>
  <si>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</si>
  <si>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</si>
  <si>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</si>
  <si>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</si>
  <si>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</si>
  <si>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</si>
  <si>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</si>
  <si>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</si>
  <si>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</si>
  <si>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</si>
  <si>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</si>
  <si>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</si>
  <si>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</si>
  <si>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</si>
  <si>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</si>
  <si>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</si>
  <si>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</si>
  <si>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</si>
  <si>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</si>
  <si>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</si>
  <si>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</si>
  <si>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</si>
  <si>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</si>
  <si>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</si>
  <si>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</si>
  <si>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</si>
  <si>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</si>
  <si>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</si>
  <si>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</si>
  <si>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</si>
  <si>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</si>
  <si>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</si>
  <si>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</si>
  <si>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</si>
  <si>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</si>
  <si>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</si>
  <si>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</si>
  <si>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</si>
  <si>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</si>
  <si>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</si>
  <si>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</si>
  <si>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</si>
  <si>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</si>
  <si>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</si>
  <si>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</si>
  <si>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</si>
  <si>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</si>
  <si>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</si>
  <si>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</si>
  <si>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</si>
  <si>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</si>
  <si>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</si>
  <si>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</si>
  <si>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</si>
  <si>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</si>
  <si>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</si>
  <si>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</si>
  <si>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</si>
  <si>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</si>
  <si>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</si>
  <si>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</si>
  <si>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</si>
  <si>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</si>
  <si>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</si>
  <si>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</si>
  <si>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</si>
  <si>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</si>
  <si>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</si>
  <si>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</si>
  <si>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</si>
  <si>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</si>
  <si>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</si>
  <si>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</si>
  <si>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</si>
  <si>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</si>
  <si>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</si>
  <si>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</si>
  <si>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</si>
  <si>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</si>
  <si>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</si>
  <si>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</si>
  <si>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</si>
  <si>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</si>
  <si>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</si>
  <si>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</si>
  <si>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</si>
  <si>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</si>
  <si>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</si>
  <si>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</si>
  <si>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</si>
  <si>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</si>
  <si>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</si>
  <si>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</si>
  <si>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</si>
  <si>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</si>
  <si>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</si>
  <si>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</si>
  <si>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</si>
  <si>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</si>
  <si>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</si>
  <si>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</si>
  <si>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</si>
  <si>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</si>
  <si>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</si>
  <si>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</si>
  <si>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</si>
  <si>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</si>
  <si>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</si>
  <si>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</si>
  <si>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</si>
  <si>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</si>
  <si>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</si>
  <si>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</si>
  <si>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</si>
  <si>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</si>
  <si>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</si>
  <si>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</si>
  <si>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</si>
  <si>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</si>
  <si>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</si>
  <si>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</si>
  <si>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</si>
  <si>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</si>
  <si>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</si>
  <si>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</si>
  <si>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</si>
  <si>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</si>
  <si>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</si>
  <si>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</si>
  <si>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</si>
  <si>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</si>
  <si>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</si>
  <si>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</si>
  <si>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</si>
  <si>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</si>
  <si>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</si>
  <si>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</si>
  <si>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</si>
  <si>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</si>
  <si>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</si>
  <si>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</si>
  <si>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</si>
  <si>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</si>
  <si>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</si>
  <si>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</si>
  <si>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</si>
  <si>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</si>
  <si>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</si>
  <si>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</si>
  <si>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</si>
  <si>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</si>
  <si>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</si>
  <si>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</si>
  <si>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</si>
  <si>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</si>
  <si>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</si>
  <si>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</si>
  <si>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</si>
  <si>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</si>
  <si>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</si>
  <si>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</si>
  <si>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</si>
  <si>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</si>
  <si>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</si>
  <si>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</si>
  <si>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</si>
  <si>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</si>
  <si>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</si>
  <si>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</si>
  <si>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</si>
  <si>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</si>
  <si>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</si>
  <si>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</si>
  <si>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</si>
  <si>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</si>
  <si>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</si>
  <si>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</si>
  <si>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</si>
  <si>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</si>
  <si>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</si>
  <si>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</si>
  <si>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</si>
  <si>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</si>
  <si>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</si>
  <si>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</si>
  <si>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</si>
  <si>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</si>
  <si>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</si>
  <si>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</si>
  <si>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</si>
  <si>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</si>
  <si>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</si>
  <si>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</si>
  <si>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</si>
  <si>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</si>
  <si>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</si>
  <si>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</si>
  <si>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</si>
  <si>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</si>
  <si>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</si>
  <si>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</si>
  <si>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</si>
  <si>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</si>
  <si>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</si>
  <si>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</si>
  <si>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</si>
  <si>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</si>
  <si>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</si>
  <si>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</si>
  <si>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</si>
  <si>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</si>
  <si>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</si>
  <si>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</si>
  <si>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</si>
  <si>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</si>
  <si>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</si>
  <si>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</si>
  <si>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</si>
  <si>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</si>
  <si>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</si>
  <si>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</si>
  <si>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</si>
  <si>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</si>
  <si>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</si>
  <si>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</si>
  <si>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</si>
  <si>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</si>
  <si>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</si>
  <si>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</si>
  <si>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</si>
  <si>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</si>
  <si>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</si>
  <si>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</si>
  <si>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</si>
  <si>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</si>
  <si>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</si>
  <si>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</si>
  <si>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</si>
  <si>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</si>
  <si>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</si>
  <si>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</si>
  <si>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</si>
  <si>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</si>
  <si>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</si>
  <si>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</si>
  <si>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</si>
  <si>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</si>
  <si>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</si>
  <si>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</si>
  <si>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</si>
  <si>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</si>
  <si>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</si>
  <si>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</si>
  <si>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</si>
  <si>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</si>
  <si>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</si>
  <si>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</si>
  <si>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</si>
  <si>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</si>
  <si>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</si>
  <si>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</si>
  <si>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</si>
  <si>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</si>
  <si>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</si>
  <si>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</si>
  <si>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</si>
  <si>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</si>
  <si>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</si>
  <si>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</si>
  <si>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</si>
  <si>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</si>
  <si>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</si>
  <si>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</si>
  <si>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</si>
  <si>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</si>
  <si>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</si>
  <si>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</si>
  <si>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</si>
  <si>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</si>
  <si>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</si>
  <si>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</si>
  <si>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</si>
  <si>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</si>
  <si>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</si>
  <si>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</si>
  <si>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</si>
  <si>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</si>
  <si>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</si>
  <si>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</si>
  <si>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</si>
  <si>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</si>
  <si>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</si>
  <si>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</si>
  <si>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</si>
  <si>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</si>
  <si>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</si>
  <si>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</si>
  <si>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</si>
  <si>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</si>
  <si>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</si>
  <si>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</si>
  <si>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</si>
  <si>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</si>
  <si>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</si>
  <si>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</si>
  <si>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</si>
  <si>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</si>
  <si>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</si>
  <si>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</si>
  <si>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</si>
  <si>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</si>
  <si>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</si>
  <si>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</si>
  <si>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</si>
  <si>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</si>
  <si>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</si>
  <si>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</si>
  <si>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</si>
  <si>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</si>
  <si>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</si>
  <si>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</si>
  <si>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</si>
  <si>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</si>
  <si>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</si>
  <si>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</si>
  <si>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</si>
  <si>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</si>
  <si>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</si>
  <si>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</si>
  <si>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</si>
  <si>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</si>
  <si>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</si>
  <si>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</si>
  <si>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</si>
  <si>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</si>
  <si>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</si>
  <si>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</si>
  <si>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</si>
  <si>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</si>
  <si>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</si>
  <si>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</si>
  <si>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</si>
  <si>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</si>
  <si>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</si>
  <si>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</si>
  <si>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</si>
  <si>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</si>
  <si>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</si>
  <si>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</si>
  <si>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</si>
  <si>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</si>
  <si>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</si>
  <si>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</si>
  <si>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</si>
  <si>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</si>
  <si>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</si>
  <si>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</si>
  <si>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</si>
  <si>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</si>
  <si>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</si>
  <si>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</si>
  <si>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</si>
  <si>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</si>
  <si>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</si>
  <si>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</si>
  <si>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</si>
  <si>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</si>
  <si>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</si>
  <si>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</si>
  <si>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</si>
  <si>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</si>
  <si>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</si>
  <si>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</si>
  <si>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</si>
  <si>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</si>
  <si>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</si>
  <si>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</si>
  <si>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</si>
  <si>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</si>
  <si>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</si>
  <si>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</si>
  <si>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</si>
  <si>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</si>
  <si>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</si>
  <si>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</si>
  <si>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</si>
  <si>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</si>
  <si>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</si>
  <si>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</si>
  <si>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</si>
  <si>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</si>
  <si>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</si>
  <si>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</si>
  <si>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</si>
  <si>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</si>
  <si>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</si>
  <si>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</si>
  <si>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</si>
  <si>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</si>
  <si>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</si>
  <si>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</si>
  <si>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</si>
  <si>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</si>
  <si>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</si>
  <si>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</si>
  <si>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</si>
  <si>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</si>
  <si>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</si>
  <si>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</si>
  <si>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</si>
  <si>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</si>
  <si>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</si>
  <si>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</si>
  <si>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</si>
  <si>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</si>
  <si>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</si>
  <si>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</si>
  <si>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</si>
  <si>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</si>
  <si>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</si>
  <si>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</si>
  <si>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</si>
  <si>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</si>
  <si>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</si>
  <si>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</si>
  <si>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</si>
  <si>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</si>
  <si>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</si>
  <si>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</si>
  <si>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</si>
  <si>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</si>
  <si>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</si>
  <si>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</si>
  <si>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</si>
  <si>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</si>
  <si>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</si>
  <si>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</si>
  <si>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</si>
  <si>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</si>
  <si>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</si>
  <si>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</si>
  <si>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</si>
  <si>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</si>
  <si>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</si>
  <si>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</si>
  <si>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</si>
  <si>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</si>
  <si>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</si>
  <si>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</si>
  <si>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</si>
  <si>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</si>
  <si>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</si>
  <si>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</si>
  <si>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</si>
  <si>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</si>
  <si>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</si>
  <si>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</si>
  <si>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</si>
  <si>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</si>
  <si>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</si>
  <si>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</si>
  <si>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</si>
  <si>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</si>
  <si>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</si>
  <si>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</si>
  <si>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</si>
  <si>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</si>
  <si>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</si>
  <si>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</si>
  <si>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</si>
  <si>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</si>
  <si>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</si>
  <si>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</si>
  <si>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</si>
  <si>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</si>
  <si>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</si>
  <si>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</si>
  <si>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</si>
  <si>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</si>
  <si>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</si>
  <si>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</si>
  <si>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</si>
  <si>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</si>
  <si>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</si>
  <si>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</si>
  <si>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</si>
  <si>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</si>
  <si>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</si>
  <si>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</si>
  <si>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</si>
  <si>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</si>
  <si>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</si>
  <si>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</si>
  <si>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</si>
  <si>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</si>
  <si>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</si>
  <si>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</si>
  <si>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</si>
  <si>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</si>
  <si>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</si>
  <si>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</si>
  <si>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</si>
  <si>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</si>
  <si>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</si>
  <si>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</si>
  <si>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</si>
  <si>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</si>
  <si>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</si>
  <si>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</si>
  <si>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</si>
  <si>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</si>
  <si>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</si>
  <si>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</si>
  <si>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</si>
  <si>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</si>
  <si>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</si>
  <si>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</si>
  <si>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</si>
  <si>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</si>
  <si>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</si>
  <si>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</si>
  <si>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</si>
  <si>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</si>
  <si>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</si>
  <si>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</si>
  <si>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</si>
  <si>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</si>
  <si>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</si>
  <si>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</si>
  <si>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</si>
  <si>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</si>
  <si>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</si>
  <si>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</si>
  <si>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</si>
  <si>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</si>
  <si>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</si>
  <si>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</si>
  <si>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</si>
  <si>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</si>
  <si>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</si>
  <si>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</si>
  <si>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</si>
  <si>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</si>
  <si>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</si>
  <si>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</si>
  <si>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</si>
  <si>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</si>
  <si>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</si>
  <si>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</si>
  <si>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</si>
  <si>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</si>
  <si>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</si>
  <si>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</si>
  <si>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</si>
  <si>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</si>
  <si>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</si>
  <si>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</si>
  <si>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</si>
  <si>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</si>
  <si>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</si>
  <si>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</si>
  <si>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</si>
  <si>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</si>
  <si>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</si>
  <si>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</si>
  <si>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</si>
  <si>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</si>
  <si>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</si>
  <si>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</si>
  <si>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</si>
  <si>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</si>
  <si>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</si>
  <si>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</si>
  <si>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</si>
  <si>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</si>
  <si>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</si>
  <si>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</si>
  <si>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</si>
  <si>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</si>
  <si>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</si>
  <si>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</si>
  <si>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</si>
  <si>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</si>
  <si>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</si>
  <si>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</si>
  <si>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</si>
  <si>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</si>
  <si>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</si>
  <si>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</si>
  <si>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</si>
  <si>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</si>
  <si>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</si>
  <si>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</si>
  <si>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</si>
  <si>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</si>
  <si>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</si>
  <si>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</si>
  <si>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</si>
  <si>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</si>
  <si>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</si>
  <si>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</si>
  <si>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</si>
  <si>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</si>
  <si>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</si>
  <si>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</si>
  <si>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</si>
  <si>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</si>
  <si>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</si>
  <si>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</si>
  <si>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</si>
  <si>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</si>
  <si>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</si>
  <si>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</si>
  <si>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</si>
  <si>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</si>
  <si>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</si>
  <si>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</si>
  <si>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</si>
  <si>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</si>
  <si>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</si>
  <si>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</si>
  <si>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</si>
  <si>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</si>
  <si>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</si>
  <si>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</si>
  <si>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</si>
  <si>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</si>
  <si>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</si>
  <si>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</si>
  <si>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</si>
  <si>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</si>
  <si>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</si>
  <si>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</si>
  <si>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</si>
  <si>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</si>
  <si>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</si>
  <si>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</si>
  <si>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</si>
  <si>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</si>
  <si>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</si>
  <si>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</si>
  <si>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</si>
  <si>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</si>
  <si>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</si>
  <si>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</si>
  <si>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</si>
  <si>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</si>
  <si>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</si>
  <si>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</si>
  <si>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</si>
  <si>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</si>
  <si>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</si>
  <si>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</si>
  <si>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</si>
  <si>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</si>
  <si>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</si>
  <si>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</si>
  <si>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</si>
  <si>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</si>
  <si>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</si>
  <si>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</si>
  <si>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</si>
  <si>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</si>
  <si>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</si>
  <si>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</si>
  <si>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</si>
  <si>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</si>
  <si>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</si>
  <si>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</si>
  <si>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</si>
  <si>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</si>
  <si>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</si>
  <si>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</si>
  <si>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</si>
  <si>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</si>
  <si>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</si>
  <si>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</si>
  <si>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</si>
  <si>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</si>
  <si>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</si>
  <si>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</si>
  <si>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</si>
  <si>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</si>
  <si>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</si>
  <si>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</si>
  <si>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</si>
  <si>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</si>
  <si>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</si>
  <si>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</si>
  <si>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</si>
  <si>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</si>
  <si>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</si>
  <si>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</si>
  <si>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</si>
  <si>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</si>
  <si>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</si>
  <si>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</si>
  <si>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</si>
  <si>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</si>
  <si>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</si>
  <si>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</si>
  <si>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</si>
  <si>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</si>
  <si>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</si>
  <si>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</si>
  <si>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</si>
  <si>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</si>
  <si>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</si>
  <si>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</si>
  <si>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</si>
  <si>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</si>
  <si>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</si>
  <si>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</si>
  <si>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</si>
  <si>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</si>
  <si>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</si>
  <si>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</si>
  <si>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</si>
  <si>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</si>
  <si>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</si>
  <si>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</si>
  <si>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</si>
  <si>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</si>
  <si>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</si>
  <si>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</si>
  <si>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</si>
  <si>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</si>
  <si>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</si>
  <si>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</si>
  <si>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</si>
  <si>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</si>
  <si>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</si>
  <si>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</si>
  <si>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</si>
  <si>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</si>
  <si>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</si>
  <si>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</si>
  <si>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</si>
  <si>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</si>
  <si>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</si>
  <si>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</si>
  <si>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</si>
  <si>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</si>
  <si>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</si>
  <si>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</si>
  <si>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</si>
  <si>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</si>
  <si>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</si>
  <si>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</si>
  <si>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</si>
  <si>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</si>
  <si>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</si>
  <si>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</si>
  <si>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</si>
  <si>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</si>
  <si>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</si>
  <si>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</si>
  <si>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</si>
  <si>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</si>
  <si>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</si>
  <si>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</si>
  <si>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</si>
  <si>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</si>
  <si>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</si>
  <si>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</si>
  <si>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</si>
  <si>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</si>
  <si>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</si>
  <si>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</si>
  <si>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</si>
  <si>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</si>
  <si>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</si>
  <si>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</si>
  <si>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</si>
  <si>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</si>
  <si>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</si>
  <si>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</si>
  <si>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</si>
  <si>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</si>
  <si>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</si>
  <si>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</si>
  <si>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</si>
  <si>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</si>
  <si>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</si>
  <si>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</si>
  <si>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</si>
  <si>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</si>
  <si>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</si>
  <si>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</si>
  <si>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</si>
  <si>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</si>
  <si>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</si>
  <si>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</si>
  <si>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</si>
  <si>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</si>
  <si>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</si>
  <si>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</si>
  <si>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</si>
  <si>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</si>
  <si>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</si>
  <si>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</si>
  <si>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</si>
  <si>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</si>
  <si>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</si>
  <si>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</si>
  <si>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</si>
  <si>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</si>
  <si>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</si>
  <si>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</si>
  <si>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</si>
  <si>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</si>
  <si>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</si>
  <si>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</si>
  <si>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</si>
  <si>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</si>
  <si>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</si>
  <si>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</si>
  <si>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</si>
  <si>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</si>
  <si>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</si>
  <si>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</si>
  <si>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</si>
  <si>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</si>
  <si>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</si>
  <si>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</si>
  <si>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</si>
  <si>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</si>
  <si>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</si>
  <si>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</si>
  <si>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</si>
  <si>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</si>
  <si>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</si>
  <si>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</si>
  <si>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</si>
  <si>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</si>
  <si>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</si>
  <si>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</si>
  <si>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</si>
  <si>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</si>
  <si>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</si>
  <si>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</si>
  <si>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</si>
  <si>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</si>
  <si>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</si>
  <si>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</si>
  <si>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</si>
  <si>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</si>
  <si>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</si>
  <si>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</si>
  <si>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</si>
  <si>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</si>
  <si>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</si>
  <si>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</si>
  <si>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</si>
  <si>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</si>
  <si>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</si>
  <si>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</si>
  <si>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</si>
  <si>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</si>
  <si>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</si>
  <si>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</si>
  <si>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</si>
  <si>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</si>
  <si>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</si>
  <si>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</si>
  <si>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</si>
  <si>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</si>
  <si>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</si>
  <si>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</si>
  <si>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</si>
  <si>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</si>
  <si>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</si>
  <si>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</si>
  <si>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</si>
  <si>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</si>
  <si>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</si>
  <si>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</si>
  <si>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</si>
  <si>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</si>
  <si>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</si>
  <si>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</si>
  <si>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</si>
  <si>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</si>
  <si>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</si>
  <si>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</si>
  <si>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</si>
  <si>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</si>
  <si>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</si>
  <si>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</si>
  <si>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</si>
  <si>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</si>
  <si>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</si>
  <si>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</si>
  <si>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</si>
  <si>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</si>
  <si>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</si>
  <si>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</si>
  <si>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</si>
  <si>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</si>
  <si>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</si>
  <si>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</si>
  <si>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</si>
  <si>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</si>
  <si>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</si>
  <si>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</si>
  <si>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</si>
  <si>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</si>
  <si>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</si>
  <si>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</si>
  <si>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</si>
  <si>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</si>
  <si>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</si>
  <si>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</si>
  <si>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</si>
  <si>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</si>
  <si>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</si>
  <si>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</si>
  <si>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</si>
  <si>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</si>
  <si>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</si>
  <si>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</si>
  <si>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</si>
  <si>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</si>
  <si>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</si>
  <si>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</si>
  <si>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</si>
  <si>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</si>
  <si>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</si>
  <si>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</si>
  <si>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</si>
  <si>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</si>
  <si>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</si>
  <si>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</si>
  <si>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</si>
  <si>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</si>
  <si>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</si>
  <si>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</si>
  <si>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</si>
  <si>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</si>
  <si>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</si>
  <si>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</si>
  <si>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</si>
  <si>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</si>
  <si>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</si>
  <si>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</si>
  <si>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</si>
  <si>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</si>
  <si>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</si>
  <si>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</si>
  <si>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</si>
  <si>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</si>
  <si>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</si>
  <si>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</si>
  <si>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</si>
  <si>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</si>
  <si>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</si>
  <si>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</si>
  <si>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</si>
  <si>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</si>
  <si>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</si>
  <si>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</si>
  <si>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</si>
  <si>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</si>
  <si>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</si>
  <si>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</si>
  <si>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</si>
  <si>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</si>
  <si>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</si>
  <si>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</si>
  <si>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</si>
  <si>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</si>
  <si>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</si>
  <si>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</si>
  <si>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</si>
  <si>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</si>
  <si>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</si>
  <si>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</si>
  <si>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</si>
  <si>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</si>
  <si>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</si>
  <si>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</si>
  <si>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</si>
  <si>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</si>
  <si>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</si>
  <si>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</si>
  <si>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</si>
  <si>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</si>
  <si>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</si>
  <si>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</si>
  <si>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</si>
  <si>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</si>
  <si>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</si>
  <si>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</si>
  <si>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</si>
  <si>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</si>
  <si>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</si>
  <si>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</si>
  <si>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</si>
  <si>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</si>
  <si>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</si>
  <si>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</si>
  <si>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</si>
  <si>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</si>
  <si>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</si>
  <si>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</si>
  <si>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</si>
  <si>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</si>
  <si>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</si>
  <si>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</si>
  <si>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</si>
  <si>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</si>
  <si>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</si>
  <si>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</si>
  <si>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</si>
  <si>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</si>
  <si>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</si>
  <si>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</si>
  <si>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</si>
  <si>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</si>
  <si>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</si>
  <si>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</si>
  <si>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</si>
  <si>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</si>
  <si>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</si>
  <si>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</si>
  <si>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</si>
  <si>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</si>
  <si>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</si>
  <si>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</si>
  <si>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</si>
  <si>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</si>
  <si>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</si>
  <si>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</si>
  <si>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</si>
  <si>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</si>
  <si>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</si>
  <si>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</si>
  <si>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</si>
  <si>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</si>
  <si>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</si>
  <si>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</si>
  <si>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</si>
  <si>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</si>
  <si>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</si>
  <si>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</si>
  <si>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</si>
  <si>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</si>
  <si>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</si>
  <si>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</si>
  <si>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</si>
  <si>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</si>
  <si>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</si>
  <si>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</si>
  <si>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</si>
  <si>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</si>
  <si>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</si>
  <si>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</si>
  <si>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</si>
  <si>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</si>
  <si>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</si>
  <si>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</si>
  <si>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</si>
  <si>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</si>
  <si>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</si>
  <si>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</si>
  <si>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</si>
  <si>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</si>
  <si>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</si>
  <si>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</si>
  <si>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</si>
  <si>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</si>
  <si>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</si>
  <si>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</si>
  <si>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</si>
  <si>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</si>
  <si>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</si>
  <si>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</si>
  <si>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</si>
  <si>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</si>
  <si>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</si>
  <si>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</si>
  <si>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</si>
  <si>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</si>
  <si>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</si>
  <si>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</si>
  <si>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</si>
  <si>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</si>
  <si>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</si>
  <si>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</si>
  <si>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</si>
  <si>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</si>
  <si>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</si>
  <si>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</si>
  <si>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</si>
  <si>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</si>
  <si>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</si>
  <si>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</si>
  <si>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</si>
  <si>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</si>
  <si>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</si>
  <si>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</si>
  <si>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</si>
  <si>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</si>
  <si>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</si>
  <si>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</si>
  <si>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</si>
  <si>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</si>
  <si>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</si>
  <si>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</si>
  <si>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</si>
  <si>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</si>
  <si>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</si>
  <si>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</si>
  <si>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</si>
  <si>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</si>
  <si>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</si>
  <si>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</si>
  <si>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</si>
  <si>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</si>
  <si>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</si>
  <si>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</si>
  <si>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</si>
  <si>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</si>
  <si>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</si>
  <si>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</si>
  <si>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</si>
  <si>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</si>
  <si>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</si>
  <si>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</si>
  <si>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</si>
  <si>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</si>
  <si>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</si>
  <si>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</si>
  <si>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</si>
  <si>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</si>
  <si>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</si>
  <si>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</si>
  <si>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</si>
  <si>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</si>
  <si>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</si>
  <si>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</si>
  <si>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</si>
  <si>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</si>
  <si>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</si>
  <si>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</si>
  <si>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</si>
  <si>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</si>
  <si>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</si>
  <si>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</si>
  <si>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</si>
  <si>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</si>
  <si>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</si>
  <si>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</si>
  <si>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</si>
  <si>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</si>
  <si>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</si>
  <si>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</si>
  <si>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</si>
  <si>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</si>
  <si>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</si>
  <si>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</si>
  <si>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</si>
  <si>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</si>
  <si>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</si>
  <si>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</si>
  <si>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</si>
  <si>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</si>
  <si>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</si>
  <si>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</si>
  <si>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</si>
  <si>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</si>
  <si>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</si>
  <si>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</si>
  <si>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</si>
  <si>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</si>
  <si>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</si>
  <si>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</si>
  <si>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</si>
  <si>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</si>
  <si>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</si>
  <si>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</si>
  <si>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</si>
  <si>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</si>
  <si>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</si>
  <si>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</si>
  <si>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</si>
  <si>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</si>
  <si>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</si>
  <si>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</si>
  <si>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</si>
  <si>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</si>
  <si>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</si>
  <si>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</si>
  <si>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</si>
  <si>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</si>
  <si>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</si>
  <si>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</si>
  <si>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</si>
  <si>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</si>
  <si>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</si>
  <si>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</si>
  <si>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</si>
  <si>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</si>
  <si>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</si>
  <si>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</si>
  <si>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</si>
  <si>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</si>
  <si>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</si>
  <si>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</si>
  <si>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</si>
  <si>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</si>
  <si>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</si>
  <si>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</si>
  <si>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</si>
  <si>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</si>
  <si>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</si>
  <si>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</si>
  <si>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</si>
  <si>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</si>
  <si>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</si>
  <si>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</si>
  <si>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</si>
  <si>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</si>
  <si>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</si>
  <si>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</si>
  <si>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</si>
  <si>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</si>
  <si>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</si>
  <si>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</si>
  <si>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</si>
  <si>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</si>
  <si>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</si>
  <si>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</si>
  <si>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</si>
  <si>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</si>
  <si>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</si>
  <si>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</si>
  <si>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</si>
  <si>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</si>
  <si>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</si>
  <si>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</si>
  <si>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</si>
  <si>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</si>
  <si>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</si>
  <si>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</si>
  <si>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</si>
  <si>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</si>
  <si>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</si>
  <si>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</si>
  <si>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</si>
  <si>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</si>
  <si>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</si>
  <si>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</si>
  <si>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</si>
  <si>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</si>
  <si>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</si>
  <si>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</si>
  <si>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</si>
  <si>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</si>
  <si>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</si>
  <si>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</si>
  <si>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</si>
  <si>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</si>
  <si>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</si>
  <si>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</si>
  <si>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</si>
  <si>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</si>
  <si>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</si>
  <si>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</si>
  <si>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</si>
  <si>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</si>
  <si>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</si>
  <si>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</si>
  <si>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</si>
  <si>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</si>
  <si>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</si>
  <si>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</si>
  <si>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</si>
  <si>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</si>
  <si>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</si>
  <si>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</si>
  <si>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</si>
  <si>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</si>
  <si>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</si>
  <si>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</si>
  <si>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</si>
  <si>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</si>
  <si>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</si>
  <si>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</si>
  <si>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</si>
  <si>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</si>
  <si>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</si>
  <si>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</si>
  <si>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</si>
  <si>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</si>
  <si>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</si>
  <si>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</si>
  <si>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</si>
  <si>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</si>
  <si>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</si>
  <si>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</si>
  <si>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</si>
  <si>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</si>
  <si>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</si>
  <si>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</si>
  <si>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</si>
  <si>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</si>
  <si>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</si>
  <si>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</si>
  <si>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</si>
  <si>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</si>
  <si>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</si>
  <si>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</si>
  <si>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</si>
  <si>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</si>
  <si>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</si>
  <si>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</si>
  <si>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</si>
  <si>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</si>
  <si>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</si>
  <si>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</si>
  <si>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</si>
  <si>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</si>
  <si>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</si>
  <si>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</si>
  <si>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</si>
  <si>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</si>
  <si>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</si>
  <si>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</si>
  <si>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</si>
  <si>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</si>
  <si>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</si>
  <si>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</si>
  <si>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</si>
  <si>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</si>
  <si>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</si>
  <si>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</si>
  <si>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</si>
  <si>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</si>
  <si>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</si>
  <si>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</si>
  <si>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</si>
  <si>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</si>
  <si>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</si>
  <si>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</si>
  <si>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</si>
  <si>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</si>
  <si>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</si>
  <si>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</si>
  <si>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</si>
  <si>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</si>
  <si>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</si>
  <si>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</si>
  <si>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</si>
  <si>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</si>
  <si>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</si>
  <si>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</si>
  <si>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</si>
  <si>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</si>
  <si>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</si>
  <si>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</si>
  <si>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</si>
  <si>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</si>
  <si>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</si>
  <si>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</si>
  <si>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</si>
  <si>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</si>
  <si>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</si>
  <si>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</si>
  <si>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</si>
  <si>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</si>
  <si>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</si>
  <si>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</si>
  <si>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</si>
  <si>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</si>
  <si>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</si>
  <si>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</si>
  <si>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</si>
  <si>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</si>
  <si>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</si>
  <si>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</si>
  <si>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</si>
  <si>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</si>
  <si>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</si>
  <si>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</si>
  <si>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</si>
  <si>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</si>
  <si>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</si>
  <si>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</si>
  <si>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</si>
  <si>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</si>
  <si>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</si>
  <si>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</si>
  <si>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</si>
  <si>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</si>
  <si>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</si>
  <si>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</si>
  <si>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</si>
  <si>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</si>
  <si>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</si>
  <si>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</si>
  <si>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</si>
  <si>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</si>
  <si>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</si>
  <si>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</si>
  <si>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</si>
  <si>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</si>
  <si>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</si>
  <si>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</si>
  <si>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</si>
  <si>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</si>
  <si>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</si>
  <si>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</si>
  <si>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</si>
  <si>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</si>
  <si>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</si>
  <si>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</si>
  <si>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</si>
  <si>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</si>
  <si>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</si>
  <si>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</si>
  <si>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</si>
  <si>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</si>
  <si>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</si>
  <si>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</si>
  <si>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</si>
  <si>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</si>
  <si>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</si>
  <si>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</si>
  <si>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</si>
  <si>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</si>
  <si>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</si>
  <si>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</si>
  <si>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</si>
  <si>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</si>
  <si>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</si>
  <si>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</si>
  <si>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</si>
  <si>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</si>
  <si>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</si>
  <si>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</si>
  <si>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</si>
  <si>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</si>
  <si>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</si>
  <si>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</si>
  <si>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</si>
  <si>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</si>
  <si>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</si>
  <si>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</si>
  <si>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</si>
  <si>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</si>
  <si>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</si>
  <si>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</si>
  <si>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</si>
  <si>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</si>
  <si>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</si>
  <si>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</si>
  <si>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</si>
  <si>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</si>
  <si>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</si>
  <si>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</si>
  <si>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</si>
  <si>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</si>
  <si>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</si>
  <si>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</si>
  <si>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</si>
  <si>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</si>
  <si>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</si>
  <si>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</si>
  <si>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</si>
  <si>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</si>
  <si>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</si>
  <si>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</si>
  <si>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</si>
  <si>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</si>
  <si>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</si>
  <si>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</si>
  <si>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</si>
  <si>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</si>
  <si>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</si>
  <si>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</si>
  <si>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</si>
  <si>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</si>
  <si>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</si>
  <si>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</si>
  <si>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</si>
  <si>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</si>
  <si>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</si>
  <si>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</si>
  <si>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</si>
  <si>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</si>
  <si>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</si>
  <si>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</si>
  <si>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</si>
  <si>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</si>
  <si>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</si>
  <si>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</si>
  <si>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</si>
  <si>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</si>
  <si>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</si>
  <si>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</si>
  <si>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</si>
  <si>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</si>
  <si>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</si>
  <si>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</si>
  <si>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</si>
  <si>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</si>
  <si>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</si>
  <si>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</si>
  <si>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</si>
  <si>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</si>
  <si>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</si>
  <si>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</si>
  <si>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</si>
  <si>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</si>
  <si>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</si>
  <si>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</si>
  <si>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</si>
  <si>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</si>
  <si>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</si>
  <si>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</si>
  <si>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</si>
  <si>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</si>
  <si>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</si>
  <si>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</si>
  <si>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</si>
  <si>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</si>
  <si>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</si>
  <si>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</si>
  <si>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</si>
  <si>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</si>
  <si>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</si>
  <si>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</si>
  <si>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</si>
  <si>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</si>
  <si>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</si>
  <si>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</si>
  <si>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</si>
  <si>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</si>
  <si>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</si>
  <si>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</si>
  <si>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</si>
  <si>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</si>
  <si>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</si>
  <si>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</si>
  <si>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</si>
  <si>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</si>
  <si>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</si>
  <si>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</si>
  <si>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</si>
  <si>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</si>
  <si>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</si>
  <si>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</si>
  <si>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</si>
  <si>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</si>
  <si>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</si>
  <si>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</si>
  <si>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</si>
  <si>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</si>
  <si>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</si>
  <si>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</si>
  <si>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</si>
  <si>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</si>
  <si>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</si>
  <si>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</si>
  <si>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</si>
  <si>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</si>
  <si>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</si>
  <si>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</si>
  <si>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</si>
  <si>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</si>
  <si>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</si>
  <si>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</si>
  <si>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</si>
  <si>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</si>
  <si>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</si>
  <si>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</si>
  <si>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</si>
  <si>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</si>
  <si>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</si>
  <si>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</si>
  <si>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</si>
  <si>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</si>
  <si>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</si>
  <si>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</si>
  <si>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</si>
  <si>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</si>
  <si>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</si>
  <si>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</si>
  <si>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</si>
  <si>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</si>
  <si>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</si>
  <si>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</si>
  <si>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</si>
  <si>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</si>
  <si>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</si>
  <si>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</si>
  <si>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</si>
  <si>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</si>
  <si>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</si>
  <si>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</si>
  <si>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</si>
  <si>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</si>
  <si>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</si>
  <si>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</si>
  <si>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</si>
  <si>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</si>
  <si>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</si>
  <si>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</si>
  <si>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</si>
  <si>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</si>
  <si>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</si>
  <si>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</si>
  <si>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</si>
  <si>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</si>
  <si>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</si>
  <si>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</si>
  <si>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</si>
  <si>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</si>
  <si>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</si>
  <si>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</si>
  <si>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</si>
  <si>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</si>
  <si>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</si>
  <si>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</si>
  <si>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</si>
  <si>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</si>
  <si>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</si>
  <si>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</si>
  <si>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</si>
  <si>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</si>
  <si>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</si>
  <si>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</si>
  <si>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</si>
  <si>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</si>
  <si>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</si>
  <si>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</si>
  <si>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</si>
  <si>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</si>
  <si>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</si>
  <si>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</si>
  <si>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</si>
  <si>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</si>
  <si>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</si>
  <si>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</si>
  <si>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</si>
  <si>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</si>
  <si>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</si>
  <si>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</si>
  <si>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</si>
  <si>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</si>
  <si>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</si>
  <si>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</si>
  <si>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</si>
  <si>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</si>
  <si>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</si>
  <si>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</si>
  <si>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</si>
  <si>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</si>
  <si>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</si>
  <si>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</si>
  <si>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</si>
  <si>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</si>
  <si>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</si>
  <si>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</si>
  <si>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</si>
  <si>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</si>
  <si>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</si>
  <si>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</si>
  <si>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</si>
  <si>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</si>
  <si>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</si>
  <si>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</si>
  <si>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</si>
  <si>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</si>
  <si>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</si>
  <si>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</si>
  <si>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</si>
  <si>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</si>
  <si>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</si>
  <si>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</si>
  <si>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</si>
  <si>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</si>
  <si>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</si>
  <si>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</si>
  <si>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</si>
  <si>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</si>
  <si>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</si>
  <si>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</si>
  <si>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</si>
  <si>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</si>
  <si>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</si>
  <si>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</si>
  <si>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</si>
  <si>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</si>
  <si>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</si>
  <si>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</si>
  <si>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</si>
  <si>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</si>
  <si>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</si>
  <si>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</si>
  <si>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</si>
  <si>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</si>
  <si>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</si>
  <si>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</si>
  <si>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</si>
  <si>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</si>
  <si>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</si>
  <si>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</si>
  <si>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</si>
  <si>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</si>
  <si>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</si>
  <si>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</si>
  <si>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</si>
  <si>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</si>
  <si>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</si>
  <si>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</si>
  <si>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</si>
  <si>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</si>
  <si>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</si>
  <si>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</si>
  <si>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</si>
  <si>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</si>
  <si>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</si>
  <si>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</si>
  <si>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</si>
  <si>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</si>
  <si>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</si>
  <si>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</si>
  <si>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</si>
  <si>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</si>
  <si>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</si>
  <si>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</si>
  <si>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</si>
  <si>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</si>
  <si>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</si>
  <si>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</si>
  <si>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</si>
  <si>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</si>
  <si>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</si>
  <si>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</si>
  <si>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</si>
  <si>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</si>
  <si>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</si>
  <si>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</si>
  <si>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</si>
  <si>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</si>
  <si>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</si>
  <si>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</si>
  <si>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</si>
  <si>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</si>
  <si>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</si>
  <si>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</si>
  <si>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</si>
  <si>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</si>
  <si>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</si>
  <si>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</si>
  <si>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</si>
  <si>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</si>
  <si>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</si>
  <si>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</si>
  <si>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</si>
  <si>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</si>
  <si>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</si>
  <si>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</si>
  <si>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</si>
  <si>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</si>
  <si>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</si>
  <si>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</si>
  <si>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</si>
  <si>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</si>
  <si>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</si>
  <si>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</si>
  <si>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</si>
  <si>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</si>
  <si>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</si>
  <si>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</si>
  <si>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</si>
  <si>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</si>
  <si>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</si>
  <si>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</si>
  <si>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</si>
  <si>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</si>
  <si>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</si>
  <si>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</si>
  <si>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</si>
  <si>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</si>
  <si>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</si>
  <si>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</si>
  <si>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</si>
  <si>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</si>
  <si>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</si>
  <si>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</si>
  <si>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</si>
  <si>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</si>
  <si>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</si>
  <si>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</si>
  <si>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</si>
  <si>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</si>
  <si>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</si>
  <si>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</si>
  <si>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</si>
  <si>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</si>
  <si>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</si>
  <si>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</si>
  <si>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</si>
  <si>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</si>
  <si>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</si>
  <si>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</si>
  <si>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</si>
  <si>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</si>
  <si>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</si>
  <si>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</si>
  <si>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</si>
  <si>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</si>
  <si>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</si>
  <si>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</si>
  <si>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</si>
  <si>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</si>
  <si>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</si>
  <si>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</si>
  <si>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</si>
  <si>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</si>
  <si>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</si>
  <si>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</si>
  <si>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</si>
  <si>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</si>
  <si>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</si>
  <si>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</si>
  <si>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</si>
  <si>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</si>
  <si>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</si>
  <si>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</si>
  <si>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</si>
  <si>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</si>
  <si>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</si>
  <si>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</si>
  <si>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</si>
  <si>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</si>
  <si>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</si>
  <si>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</si>
  <si>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</si>
  <si>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</si>
  <si>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</si>
  <si>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</si>
  <si>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</si>
  <si>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</si>
  <si>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</si>
  <si>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</si>
  <si>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</si>
  <si>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</si>
  <si>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</si>
  <si>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</si>
  <si>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</si>
  <si>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</si>
  <si>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</si>
  <si>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</si>
  <si>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</si>
  <si>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</si>
  <si>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</si>
  <si>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</si>
  <si>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</si>
  <si>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</si>
  <si>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</si>
  <si>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</si>
  <si>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</si>
  <si>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</si>
  <si>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</si>
  <si>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</si>
  <si>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</si>
  <si>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</si>
  <si>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</si>
  <si>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</si>
  <si>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</si>
  <si>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</si>
  <si>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</si>
  <si>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</si>
  <si>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</si>
  <si>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</si>
  <si>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</si>
  <si>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</si>
  <si>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</si>
  <si>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</si>
  <si>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</si>
  <si>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</si>
  <si>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</si>
  <si>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</si>
  <si>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</si>
  <si>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</si>
  <si>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</si>
  <si>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</si>
  <si>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</si>
  <si>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</si>
  <si>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</si>
  <si>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</si>
  <si>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</si>
  <si>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</si>
  <si>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</si>
  <si>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</si>
  <si>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</si>
  <si>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</si>
  <si>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</si>
  <si>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</si>
  <si>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</si>
  <si>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</si>
  <si>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</si>
  <si>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</si>
  <si>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</si>
  <si>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</si>
  <si>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</si>
  <si>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</si>
  <si>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</si>
  <si>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</si>
  <si>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</si>
  <si>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</si>
  <si>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</si>
  <si>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</si>
  <si>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</si>
  <si>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</si>
  <si>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</si>
  <si>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</si>
  <si>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</si>
  <si>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</si>
  <si>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</si>
  <si>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</si>
  <si>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</si>
  <si>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</si>
  <si>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</si>
  <si>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</si>
  <si>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</si>
  <si>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</si>
  <si>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</si>
  <si>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</si>
  <si>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</si>
  <si>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</si>
  <si>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</si>
  <si>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</si>
  <si>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</si>
  <si>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</si>
  <si>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</si>
  <si>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</si>
  <si>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</si>
  <si>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</si>
  <si>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</si>
  <si>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</si>
  <si>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</si>
  <si>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</si>
  <si>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</si>
  <si>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</si>
  <si>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</si>
  <si>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</si>
  <si>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</si>
  <si>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</si>
  <si>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</si>
  <si>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</si>
  <si>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</si>
  <si>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</si>
  <si>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</si>
  <si>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</si>
  <si>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</si>
  <si>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</si>
  <si>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</si>
  <si>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</si>
  <si>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</si>
  <si>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</si>
  <si>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</si>
  <si>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</si>
  <si>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</si>
  <si>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</si>
  <si>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</si>
  <si>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</si>
  <si>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</si>
  <si>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</si>
  <si>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</si>
  <si>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</si>
  <si>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</si>
  <si>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</si>
  <si>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</si>
  <si>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</si>
  <si>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</si>
  <si>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</si>
  <si>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</si>
  <si>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</si>
  <si>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</si>
  <si>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</si>
  <si>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</si>
  <si>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</si>
  <si>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</si>
  <si>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</si>
  <si>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</si>
  <si>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</si>
  <si>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</si>
  <si>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</si>
  <si>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</si>
  <si>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</si>
  <si>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</si>
  <si>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</si>
  <si>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</si>
  <si>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</si>
  <si>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</si>
  <si>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</si>
  <si>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</si>
  <si>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</si>
  <si>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</si>
  <si>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</si>
  <si>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</si>
  <si>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</si>
  <si>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</si>
  <si>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</si>
  <si>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</si>
  <si>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</si>
  <si>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</si>
  <si>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</si>
  <si>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</si>
  <si>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</si>
  <si>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</si>
  <si>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</si>
  <si>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</si>
  <si>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</si>
  <si>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</si>
  <si>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</si>
  <si>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</si>
  <si>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</si>
  <si>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</si>
  <si>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</si>
  <si>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</si>
  <si>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</si>
  <si>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</si>
  <si>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</si>
  <si>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</si>
  <si>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</si>
  <si>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</si>
  <si>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</si>
  <si>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</si>
  <si>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</si>
  <si>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</si>
  <si>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</si>
  <si>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</si>
  <si>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</si>
  <si>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</si>
  <si>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</si>
  <si>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</si>
  <si>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</si>
  <si>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</si>
  <si>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</si>
  <si>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</si>
  <si>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</si>
  <si>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</si>
  <si>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</si>
  <si>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</si>
  <si>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</si>
  <si>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</si>
  <si>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</si>
  <si>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</si>
  <si>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</si>
  <si>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</si>
  <si>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</si>
  <si>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</si>
  <si>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</si>
  <si>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</si>
  <si>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</si>
  <si>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</si>
  <si>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</si>
  <si>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</si>
  <si>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</si>
  <si>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</si>
  <si>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</si>
  <si>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</si>
  <si>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</si>
  <si>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</si>
  <si>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</si>
  <si>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</si>
  <si>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</si>
  <si>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</si>
  <si>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</si>
  <si>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</si>
  <si>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</si>
  <si>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</si>
  <si>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</si>
  <si>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</si>
  <si>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</si>
  <si>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</si>
  <si>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</si>
  <si>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</si>
  <si>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</si>
  <si>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</si>
  <si>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</si>
  <si>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</si>
  <si>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</si>
  <si>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</si>
  <si>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</si>
  <si>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</si>
  <si>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</si>
  <si>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</si>
  <si>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</si>
  <si>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</si>
  <si>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</si>
  <si>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</si>
  <si>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</si>
  <si>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</si>
  <si>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</si>
  <si>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</si>
  <si>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</si>
  <si>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</si>
  <si>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</si>
  <si>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</si>
  <si>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</si>
  <si>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</si>
  <si>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</si>
  <si>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</si>
  <si>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</si>
  <si>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</si>
  <si>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</si>
  <si>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</si>
  <si>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</si>
  <si>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</si>
  <si>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</si>
  <si>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</si>
  <si>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</si>
  <si>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</si>
  <si>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</si>
  <si>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</si>
  <si>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</si>
  <si>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</si>
  <si>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</si>
  <si>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</si>
  <si>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</si>
  <si>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</si>
  <si>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</si>
  <si>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</si>
  <si>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</si>
  <si>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</si>
  <si>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</si>
  <si>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</si>
  <si>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</si>
  <si>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</si>
  <si>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</si>
  <si>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</si>
  <si>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</si>
  <si>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</si>
  <si>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</si>
  <si>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</si>
  <si>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</si>
  <si>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</si>
  <si>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</si>
  <si>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</si>
  <si>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</si>
  <si>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</si>
  <si>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</si>
  <si>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</si>
  <si>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</si>
  <si>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</si>
  <si>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</si>
  <si>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</si>
  <si>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</si>
  <si>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</si>
  <si>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</si>
  <si>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</si>
  <si>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</si>
  <si>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</si>
  <si>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</si>
  <si>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</si>
  <si>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</si>
  <si>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</si>
  <si>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</si>
  <si>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</si>
  <si>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</si>
  <si>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</si>
  <si>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</si>
  <si>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</si>
  <si>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</si>
  <si>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</si>
  <si>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</si>
  <si>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</si>
  <si>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</si>
  <si>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</si>
  <si>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</si>
  <si>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</si>
  <si>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</si>
  <si>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</si>
  <si>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</si>
  <si>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</si>
  <si>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</si>
  <si>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</si>
  <si>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</si>
  <si>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</si>
  <si>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</si>
  <si>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</si>
  <si>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</si>
  <si>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</si>
  <si>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</si>
  <si>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</si>
  <si>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</si>
  <si>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</si>
  <si>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</si>
  <si>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</si>
  <si>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</si>
  <si>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</si>
  <si>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</si>
  <si>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</si>
  <si>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</si>
  <si>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</si>
  <si>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</si>
  <si>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</si>
  <si>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</si>
  <si>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</si>
  <si>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</si>
  <si>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</si>
  <si>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</si>
  <si>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</si>
  <si>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</si>
  <si>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</si>
  <si>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</si>
  <si>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</si>
  <si>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</si>
  <si>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</si>
  <si>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</si>
  <si>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</si>
  <si>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</si>
  <si>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</si>
  <si>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</si>
  <si>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</si>
  <si>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</si>
  <si>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</si>
  <si>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</si>
  <si>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</si>
  <si>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</si>
  <si>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</si>
  <si>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</si>
  <si>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</si>
  <si>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</si>
  <si>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</si>
  <si>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</si>
  <si>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</si>
  <si>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</si>
  <si>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</si>
  <si>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</si>
  <si>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</si>
  <si>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</si>
  <si>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</si>
  <si>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</si>
  <si>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</si>
  <si>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</si>
  <si>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</si>
  <si>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</si>
  <si>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</si>
  <si>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</si>
  <si>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</si>
  <si>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</si>
  <si>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</si>
  <si>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</si>
  <si>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</si>
  <si>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</si>
  <si>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</si>
  <si>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</si>
  <si>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</si>
  <si>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</si>
  <si>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</si>
  <si>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</si>
  <si>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</si>
  <si>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</si>
  <si>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</si>
  <si>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</si>
  <si>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</si>
  <si>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</si>
  <si>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</si>
  <si>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</si>
  <si>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</si>
  <si>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</si>
  <si>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</si>
  <si>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</si>
  <si>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</si>
  <si>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</si>
  <si>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</si>
  <si>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</si>
  <si>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</si>
  <si>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</si>
  <si>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</si>
  <si>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</si>
  <si>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</si>
  <si>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</si>
  <si>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</si>
  <si>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</si>
  <si>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</si>
  <si>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</si>
  <si>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</si>
  <si>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</si>
  <si>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</si>
  <si>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</si>
  <si>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</si>
  <si>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</si>
  <si>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</si>
  <si>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</si>
  <si>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</si>
  <si>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</si>
  <si>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</si>
  <si>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</si>
  <si>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</si>
  <si>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</si>
  <si>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</si>
  <si>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</si>
  <si>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</si>
  <si>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</si>
  <si>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</si>
  <si>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</si>
  <si>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</si>
  <si>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</si>
  <si>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</si>
  <si>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</si>
  <si>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</si>
  <si>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</si>
  <si>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</si>
  <si>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</si>
  <si>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</si>
  <si>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</si>
  <si>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</si>
  <si>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</si>
  <si>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</si>
  <si>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</si>
  <si>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</si>
  <si>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</si>
  <si>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</si>
  <si>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</si>
  <si>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</si>
  <si>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</si>
  <si>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</si>
  <si>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</si>
  <si>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</si>
  <si>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</si>
  <si>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</si>
  <si>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</si>
  <si>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</si>
  <si>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</si>
  <si>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</si>
  <si>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</si>
  <si>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</si>
  <si>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</si>
  <si>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</si>
  <si>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</si>
  <si>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</si>
  <si>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</si>
  <si>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</si>
  <si>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</si>
  <si>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</si>
  <si>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</si>
  <si>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</si>
  <si>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</si>
  <si>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</si>
  <si>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</si>
  <si>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</si>
  <si>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</si>
  <si>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</si>
  <si>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</si>
  <si>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</si>
  <si>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</si>
  <si>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</si>
  <si>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</si>
  <si>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</si>
  <si>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</si>
  <si>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</si>
  <si>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</si>
  <si>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</si>
  <si>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</si>
  <si>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</si>
  <si>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</si>
  <si>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</si>
  <si>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</si>
  <si>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</si>
  <si>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</si>
  <si>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</si>
  <si>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</si>
  <si>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</si>
  <si>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</si>
  <si>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</si>
  <si>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</si>
  <si>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</si>
  <si>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</si>
  <si>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</si>
  <si>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</si>
  <si>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</si>
  <si>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</si>
  <si>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</si>
  <si>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</si>
  <si>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</si>
  <si>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</si>
  <si>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</si>
  <si>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</si>
  <si>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</si>
  <si>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</si>
  <si>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</si>
  <si>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</si>
  <si>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</si>
  <si>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</si>
  <si>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</si>
  <si>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</si>
  <si>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</si>
  <si>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</si>
  <si>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</si>
  <si>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</si>
  <si>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</si>
  <si>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</si>
  <si>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</si>
  <si>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</si>
  <si>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</si>
  <si>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</si>
  <si>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</si>
  <si>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</si>
  <si>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</si>
  <si>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</si>
  <si>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</si>
  <si>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</si>
  <si>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</si>
  <si>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</si>
  <si>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</si>
  <si>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</si>
  <si>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</si>
  <si>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</si>
  <si>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</si>
  <si>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</si>
  <si>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</si>
  <si>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</si>
  <si>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</si>
  <si>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</si>
  <si>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</si>
  <si>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</si>
  <si>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</si>
  <si>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</si>
  <si>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</si>
  <si>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</si>
  <si>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</si>
  <si>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</si>
  <si>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</si>
  <si>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</si>
  <si>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</si>
  <si>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</si>
  <si>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</si>
  <si>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</si>
  <si>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</si>
  <si>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</si>
  <si>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</si>
  <si>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</si>
  <si>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</si>
  <si>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</si>
  <si>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</si>
  <si>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</si>
  <si>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</si>
  <si>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</si>
  <si>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</si>
  <si>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</si>
  <si>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</si>
  <si>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</si>
  <si>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</si>
  <si>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</si>
  <si>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</si>
  <si>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</si>
  <si>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</si>
  <si>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</si>
  <si>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</si>
  <si>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</si>
  <si>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</si>
  <si>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</si>
  <si>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</si>
  <si>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</si>
  <si>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</si>
  <si>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</si>
  <si>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</si>
  <si>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</si>
  <si>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</si>
  <si>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</si>
  <si>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</si>
  <si>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</si>
  <si>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</si>
  <si>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</si>
  <si>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</si>
  <si>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</si>
  <si>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</si>
  <si>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</si>
  <si>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</si>
  <si>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</si>
  <si>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</si>
  <si>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</si>
  <si>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</si>
  <si>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</si>
  <si>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</si>
  <si>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</si>
  <si>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</si>
  <si>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</si>
  <si>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</si>
  <si>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</si>
  <si>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</si>
  <si>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</si>
  <si>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</si>
  <si>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</si>
  <si>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</si>
  <si>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</si>
  <si>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</si>
  <si>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</si>
  <si>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</si>
  <si>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</si>
  <si>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</si>
  <si>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</si>
  <si>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</si>
  <si>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</si>
  <si>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</si>
  <si>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</si>
  <si>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</si>
  <si>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</si>
  <si>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</si>
  <si>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</si>
  <si>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</si>
  <si>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</si>
  <si>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</si>
  <si>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</si>
  <si>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</si>
  <si>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</si>
  <si>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</si>
  <si>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</si>
  <si>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</si>
  <si>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</si>
  <si>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</si>
  <si>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</si>
  <si>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</si>
  <si>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</si>
  <si>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</si>
  <si>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</si>
  <si>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</si>
  <si>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</si>
  <si>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</si>
  <si>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</si>
  <si>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</si>
  <si>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</si>
  <si>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</si>
  <si>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</si>
  <si>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</si>
  <si>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</si>
  <si>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</si>
  <si>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</si>
  <si>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</si>
  <si>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</si>
  <si>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</si>
  <si>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</si>
  <si>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</si>
  <si>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</si>
  <si>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</si>
  <si>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</si>
  <si>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</si>
  <si>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</si>
  <si>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</si>
  <si>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</si>
  <si>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</si>
  <si>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</si>
  <si>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</si>
  <si>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</si>
  <si>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</si>
  <si>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</si>
  <si>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</si>
  <si>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</si>
  <si>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</si>
  <si>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</si>
  <si>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</si>
  <si>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</si>
  <si>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</si>
  <si>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</si>
  <si>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</si>
  <si>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</si>
  <si>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</si>
  <si>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</si>
  <si>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</si>
  <si>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</si>
  <si>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</si>
  <si>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</si>
  <si>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</si>
  <si>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</si>
  <si>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</si>
  <si>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</si>
  <si>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</si>
  <si>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</si>
  <si>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</si>
  <si>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</si>
  <si>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</si>
  <si>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</si>
  <si>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</si>
  <si>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</si>
  <si>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</si>
  <si>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</si>
  <si>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</si>
  <si>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</si>
  <si>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</si>
  <si>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</si>
  <si>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</si>
  <si>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</si>
  <si>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</si>
  <si>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</si>
  <si>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</si>
  <si>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</si>
  <si>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</si>
  <si>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</si>
  <si>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</si>
  <si>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</si>
  <si>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</si>
  <si>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</si>
  <si>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</si>
  <si>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</si>
  <si>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</si>
  <si>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</si>
  <si>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</si>
  <si>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</si>
  <si>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</si>
  <si>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</si>
  <si>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</si>
  <si>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</si>
  <si>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</si>
  <si>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</si>
  <si>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</si>
  <si>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</si>
  <si>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</si>
  <si>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</si>
  <si>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</si>
  <si>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</si>
  <si>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</si>
  <si>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</si>
  <si>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</si>
  <si>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</si>
  <si>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</si>
  <si>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</si>
  <si>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</si>
  <si>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</si>
  <si>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</si>
  <si>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</si>
  <si>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</si>
  <si>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</si>
  <si>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</si>
  <si>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</si>
  <si>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</si>
  <si>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</si>
  <si>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</si>
  <si>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</si>
  <si>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</si>
  <si>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</si>
  <si>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</si>
  <si>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</si>
  <si>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</si>
  <si>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</si>
  <si>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</si>
  <si>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</si>
  <si>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</si>
  <si>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</si>
  <si>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</si>
  <si>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</si>
  <si>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</si>
  <si>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</si>
  <si>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</si>
  <si>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</si>
  <si>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</si>
  <si>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</si>
  <si>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</si>
  <si>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</si>
  <si>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</si>
  <si>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</si>
  <si>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</si>
  <si>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</si>
  <si>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</si>
  <si>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</si>
  <si>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</si>
  <si>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</si>
  <si>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</si>
  <si>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</si>
  <si>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</si>
  <si>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</si>
  <si>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</si>
  <si>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</si>
  <si>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</si>
  <si>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</si>
  <si>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</si>
  <si>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</si>
  <si>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</si>
  <si>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</si>
  <si>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</si>
  <si>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</si>
  <si>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</si>
  <si>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</si>
  <si>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</si>
  <si>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</si>
  <si>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</si>
  <si>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</si>
  <si>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</si>
  <si>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</si>
  <si>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</si>
  <si>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</si>
  <si>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</si>
  <si>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</si>
  <si>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</si>
  <si>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</si>
  <si>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</si>
  <si>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</si>
  <si>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</si>
  <si>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</si>
  <si>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</si>
  <si>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</si>
  <si>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</si>
  <si>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</si>
  <si>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</si>
  <si>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</si>
  <si>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</si>
  <si>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</si>
  <si>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</si>
  <si>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</si>
  <si>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</si>
  <si>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</si>
  <si>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</si>
  <si>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</si>
  <si>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</si>
  <si>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</si>
  <si>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</si>
  <si>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</si>
  <si>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</si>
  <si>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</si>
  <si>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</si>
  <si>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</si>
  <si>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</si>
  <si>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</si>
  <si>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</si>
  <si>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</si>
  <si>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</si>
  <si>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</si>
  <si>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</si>
  <si>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</si>
  <si>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</si>
  <si>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</si>
  <si>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</si>
  <si>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</si>
  <si>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</si>
  <si>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</si>
  <si>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</si>
  <si>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</si>
  <si>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</si>
  <si>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</si>
  <si>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</si>
  <si>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</si>
  <si>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</si>
  <si>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</si>
  <si>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</si>
  <si>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</si>
  <si>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</si>
  <si>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</si>
  <si>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</si>
  <si>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</si>
  <si>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</si>
  <si>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</si>
  <si>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</si>
  <si>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</si>
  <si>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</si>
  <si>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</si>
  <si>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</si>
  <si>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</si>
  <si>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</si>
  <si>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</si>
  <si>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</si>
  <si>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</si>
  <si>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</si>
  <si>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</si>
  <si>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</si>
  <si>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</si>
  <si>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</si>
  <si>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</si>
  <si>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</si>
  <si>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</si>
  <si>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</si>
  <si>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</si>
  <si>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</si>
  <si>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</si>
  <si>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</si>
  <si>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</si>
  <si>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</si>
  <si>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</si>
  <si>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</si>
  <si>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</si>
  <si>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</si>
  <si>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</si>
  <si>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</si>
  <si>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</si>
  <si>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</si>
  <si>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</si>
  <si>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</si>
  <si>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</si>
  <si>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</si>
  <si>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</si>
  <si>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</si>
  <si>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</si>
  <si>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</si>
  <si>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</si>
  <si>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</si>
  <si>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</si>
  <si>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</si>
  <si>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</si>
  <si>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</si>
  <si>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</si>
  <si>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</si>
  <si>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</si>
  <si>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</si>
  <si>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</si>
  <si>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</si>
  <si>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</si>
  <si>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</si>
  <si>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</si>
  <si>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</si>
  <si>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</si>
  <si>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</si>
  <si>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</si>
  <si>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</si>
  <si>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</si>
  <si>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</si>
  <si>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</si>
  <si>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</si>
  <si>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</si>
  <si>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</si>
  <si>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</si>
  <si>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</si>
  <si>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</si>
  <si>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</si>
  <si>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</si>
  <si>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</si>
  <si>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</si>
  <si>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</si>
  <si>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</si>
  <si>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</si>
  <si>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</si>
  <si>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</si>
  <si>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</si>
  <si>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</si>
  <si>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</si>
  <si>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</si>
  <si>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</si>
  <si>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</si>
  <si>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</si>
  <si>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</si>
  <si>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</si>
  <si>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</si>
  <si>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</si>
  <si>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</si>
  <si>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</si>
  <si>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</si>
  <si>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</si>
  <si>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</si>
  <si>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</si>
  <si>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</si>
  <si>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</si>
  <si>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</si>
  <si>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</si>
  <si>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</si>
  <si>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</si>
  <si>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</si>
  <si>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</si>
  <si>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</si>
  <si>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</si>
  <si>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</si>
  <si>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</si>
  <si>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</si>
  <si>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</si>
  <si>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</si>
  <si>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</si>
  <si>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</si>
  <si>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</si>
  <si>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</si>
  <si>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</si>
  <si>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</si>
  <si>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</si>
  <si>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</si>
  <si>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</si>
  <si>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</si>
  <si>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</si>
  <si>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</si>
  <si>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</si>
  <si>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</si>
  <si>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</si>
  <si>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</si>
  <si>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</si>
  <si>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</si>
  <si>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</si>
  <si>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</si>
  <si>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</si>
  <si>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</si>
  <si>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</si>
  <si>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</si>
  <si>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</si>
  <si>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</si>
  <si>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</si>
  <si>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</si>
  <si>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</si>
  <si>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</si>
  <si>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</si>
  <si>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</si>
  <si>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</si>
  <si>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</si>
  <si>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</si>
  <si>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</si>
  <si>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</si>
  <si>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</si>
  <si>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</si>
  <si>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</si>
  <si>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</si>
  <si>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</si>
  <si>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</si>
  <si>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</si>
  <si>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</si>
  <si>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</si>
  <si>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</si>
  <si>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</si>
  <si>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</si>
  <si>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</si>
  <si>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</si>
  <si>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</si>
  <si>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</si>
  <si>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</si>
  <si>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</si>
  <si>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</si>
  <si>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</si>
  <si>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</si>
  <si>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</si>
  <si>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</si>
  <si>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</si>
  <si>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</si>
  <si>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</si>
  <si>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</si>
  <si>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</si>
  <si>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</si>
  <si>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</si>
  <si>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</si>
  <si>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</si>
  <si>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</si>
  <si>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</si>
  <si>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</si>
  <si>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</si>
  <si>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</si>
  <si>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</si>
  <si>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</si>
  <si>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</si>
  <si>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</si>
  <si>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</si>
  <si>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</si>
  <si>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</si>
  <si>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</si>
  <si>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</si>
  <si>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</si>
  <si>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</si>
  <si>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</si>
  <si>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</si>
  <si>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</si>
  <si>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</si>
  <si>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</si>
  <si>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</si>
  <si>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</si>
  <si>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</si>
  <si>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</si>
  <si>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</si>
  <si>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</si>
  <si>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</si>
  <si>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</si>
  <si>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</si>
  <si>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</si>
  <si>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</si>
  <si>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</si>
  <si>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</si>
  <si>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</si>
  <si>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</si>
  <si>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</si>
  <si>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</si>
  <si>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</si>
  <si>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</si>
  <si>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</si>
  <si>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</si>
  <si>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</si>
  <si>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</si>
  <si>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</si>
  <si>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</si>
  <si>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</si>
  <si>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</si>
  <si>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</si>
  <si>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</si>
  <si>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</si>
  <si>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</si>
  <si>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</si>
  <si>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</si>
  <si>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</si>
  <si>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</si>
  <si>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</si>
  <si>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</si>
  <si>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</si>
  <si>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</si>
  <si>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</si>
  <si>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</si>
  <si>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</si>
  <si>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</si>
  <si>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</si>
  <si>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</si>
  <si>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</si>
  <si>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</si>
  <si>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</si>
  <si>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</si>
  <si>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</si>
  <si>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</si>
  <si>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</si>
  <si>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</si>
  <si>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</si>
  <si>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</si>
  <si>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</si>
  <si>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</si>
  <si>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</si>
  <si>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</si>
  <si>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</si>
  <si>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</si>
  <si>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</si>
  <si>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</si>
  <si>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</si>
  <si>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</si>
  <si>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</si>
  <si>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</si>
  <si>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</si>
  <si>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</si>
  <si>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</si>
  <si>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</si>
  <si>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</si>
  <si>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</si>
  <si>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</si>
  <si>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</si>
  <si>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</si>
  <si>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</si>
  <si>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</si>
  <si>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</si>
  <si>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</si>
  <si>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</si>
  <si>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</si>
  <si>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</si>
  <si>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</si>
  <si>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</si>
  <si>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</si>
  <si>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</si>
  <si>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</si>
  <si>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</si>
  <si>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</si>
  <si>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</si>
  <si>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</si>
  <si>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</si>
  <si>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</si>
  <si>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</si>
  <si>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</si>
  <si>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</si>
  <si>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</si>
  <si>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</si>
  <si>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</si>
  <si>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</si>
  <si>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</si>
  <si>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</si>
  <si>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</si>
  <si>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</si>
  <si>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</si>
  <si>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</si>
  <si>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</si>
  <si>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</si>
  <si>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</si>
  <si>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</si>
  <si>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</si>
  <si>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</si>
  <si>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</si>
  <si>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</si>
  <si>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</si>
  <si>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</si>
  <si>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</si>
  <si>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</si>
  <si>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</si>
  <si>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</si>
  <si>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</si>
  <si>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</si>
  <si>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</si>
  <si>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</si>
  <si>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</si>
  <si>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</si>
  <si>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</si>
  <si>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</si>
  <si>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</si>
  <si>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</si>
  <si>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</si>
  <si>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</si>
  <si>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</si>
  <si>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</si>
  <si>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</si>
  <si>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</si>
  <si>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</si>
  <si>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</si>
  <si>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</si>
  <si>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</si>
  <si>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</si>
  <si>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</si>
  <si>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</si>
  <si>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</si>
  <si>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</si>
  <si>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</si>
  <si>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</si>
  <si>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</si>
  <si>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</si>
  <si>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</si>
  <si>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</si>
  <si>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</si>
  <si>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</si>
  <si>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</si>
  <si>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</si>
  <si>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</si>
  <si>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</si>
  <si>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</si>
  <si>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</si>
  <si>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</si>
  <si>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</si>
  <si>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</si>
  <si>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</si>
  <si>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</si>
  <si>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</si>
  <si>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</si>
  <si>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</si>
  <si>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</si>
  <si>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</si>
  <si>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</si>
  <si>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</si>
  <si>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</si>
  <si>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</si>
  <si>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</si>
  <si>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</si>
  <si>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</si>
  <si>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</si>
  <si>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</si>
  <si>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</si>
  <si>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</si>
  <si>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</si>
  <si>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</si>
  <si>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</si>
  <si>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</si>
  <si>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</si>
  <si>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</si>
  <si>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</si>
  <si>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</si>
  <si>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</si>
  <si>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</si>
  <si>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</si>
  <si>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</si>
  <si>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</si>
  <si>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</si>
  <si>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</si>
  <si>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</si>
  <si>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</si>
  <si>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</si>
  <si>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</si>
  <si>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</si>
  <si>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</si>
  <si>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</si>
  <si>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</si>
  <si>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</si>
  <si>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</si>
  <si>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</si>
  <si>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</si>
  <si>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</si>
  <si>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</si>
  <si>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</si>
  <si>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</si>
  <si>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</si>
  <si>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</si>
  <si>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</si>
  <si>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</si>
  <si>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</si>
  <si>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</si>
  <si>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</si>
  <si>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</si>
  <si>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</si>
  <si>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</si>
  <si>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</si>
  <si>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</si>
  <si>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</si>
  <si>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</si>
  <si>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</si>
  <si>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</si>
  <si>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</si>
  <si>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</si>
  <si>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</si>
  <si>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</si>
  <si>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</si>
  <si>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</si>
  <si>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</si>
  <si>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</si>
  <si>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</si>
  <si>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</si>
  <si>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</si>
  <si>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</si>
  <si>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</si>
  <si>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</si>
  <si>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</si>
  <si>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</si>
  <si>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</si>
  <si>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</si>
  <si>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</si>
  <si>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</si>
  <si>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</si>
  <si>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</si>
  <si>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</si>
  <si>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</si>
  <si>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</si>
  <si>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</si>
  <si>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</si>
  <si>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</si>
  <si>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</si>
  <si>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</si>
  <si>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</si>
  <si>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</si>
  <si>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</si>
  <si>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</si>
  <si>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</si>
  <si>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</si>
  <si>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</si>
  <si>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</si>
  <si>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</si>
  <si>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</si>
  <si>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</si>
  <si>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</si>
  <si>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</si>
  <si>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</si>
  <si>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</si>
  <si>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</si>
  <si>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</si>
  <si>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</si>
  <si>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</si>
  <si>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</si>
  <si>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</si>
  <si>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</si>
  <si>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</si>
  <si>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</si>
  <si>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</si>
  <si>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</si>
  <si>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</si>
  <si>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</si>
  <si>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</si>
  <si>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</si>
  <si>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</si>
  <si>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</si>
  <si>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</si>
  <si>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</si>
  <si>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</si>
  <si>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</si>
  <si>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</si>
  <si>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</si>
  <si>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</si>
  <si>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</si>
  <si>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</si>
  <si>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</si>
  <si>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</si>
  <si>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</si>
  <si>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</si>
  <si>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</si>
  <si>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</si>
  <si>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</si>
  <si>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</si>
  <si>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</si>
  <si>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</si>
  <si>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</si>
  <si>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</si>
  <si>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</si>
  <si>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</si>
  <si>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</si>
  <si>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</si>
  <si>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</si>
  <si>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</si>
  <si>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</si>
  <si>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</si>
  <si>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</si>
  <si>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</si>
  <si>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</si>
  <si>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</si>
  <si>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</si>
  <si>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</si>
  <si>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</si>
  <si>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</si>
  <si>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</si>
  <si>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</si>
  <si>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</si>
  <si>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</si>
  <si>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</si>
  <si>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</si>
  <si>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</si>
  <si>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</si>
  <si>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</si>
  <si>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</si>
  <si>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</si>
  <si>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</si>
  <si>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</si>
  <si>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</si>
  <si>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</si>
  <si>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</si>
  <si>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</si>
  <si>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</si>
  <si>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</si>
  <si>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</si>
  <si>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</si>
  <si>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</si>
  <si>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</si>
  <si>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</si>
  <si>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</si>
  <si>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</si>
  <si>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</si>
  <si>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</si>
  <si>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</si>
  <si>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</si>
  <si>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</si>
  <si>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</si>
  <si>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</si>
  <si>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</si>
  <si>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</si>
  <si>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</si>
  <si>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</si>
  <si>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</si>
  <si>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</si>
  <si>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</si>
  <si>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</si>
  <si>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</si>
  <si>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</si>
  <si>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</si>
  <si>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</si>
  <si>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</si>
  <si>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</si>
  <si>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</si>
  <si>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</si>
  <si>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</si>
  <si>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</si>
  <si>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</si>
  <si>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</si>
  <si>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</si>
  <si>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</si>
  <si>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</si>
  <si>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</si>
  <si>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</si>
  <si>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</si>
  <si>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</si>
  <si>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</si>
  <si>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</si>
  <si>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</si>
  <si>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</si>
  <si>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</si>
  <si>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</si>
  <si>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</si>
  <si>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</si>
  <si>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</si>
  <si>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</si>
  <si>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</si>
  <si>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</si>
  <si>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</si>
  <si>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</si>
  <si>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</si>
  <si>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</si>
  <si>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</si>
  <si>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</si>
  <si>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</si>
  <si>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</si>
  <si>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</si>
  <si>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</si>
  <si>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</si>
  <si>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</si>
  <si>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</si>
  <si>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</si>
  <si>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</si>
  <si>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</si>
  <si>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</si>
  <si>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</si>
  <si>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</si>
  <si>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</si>
  <si>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</si>
  <si>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</si>
  <si>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</si>
  <si>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</si>
  <si>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</si>
  <si>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</si>
  <si>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</si>
  <si>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</si>
  <si>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</si>
  <si>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</si>
  <si>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</si>
  <si>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</si>
  <si>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</si>
  <si>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</si>
  <si>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</si>
  <si>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</si>
  <si>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</si>
  <si>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</si>
  <si>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</si>
  <si>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</si>
  <si>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</si>
  <si>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</si>
  <si>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</si>
  <si>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</si>
  <si>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</si>
  <si>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</si>
  <si>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</si>
  <si>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</si>
  <si>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</si>
  <si>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</si>
  <si>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</si>
  <si>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</si>
  <si>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</si>
  <si>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</si>
  <si>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</si>
  <si>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</si>
  <si>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</si>
  <si>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</si>
  <si>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</si>
  <si>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</si>
  <si>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</si>
  <si>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</si>
  <si>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</si>
  <si>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</si>
  <si>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</si>
  <si>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</si>
  <si>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</si>
  <si>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</si>
  <si>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</si>
  <si>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</si>
  <si>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</si>
  <si>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</si>
  <si>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</si>
  <si>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</si>
  <si>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</si>
  <si>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</si>
  <si>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</si>
  <si>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</si>
  <si>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</si>
  <si>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</si>
  <si>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</si>
  <si>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</si>
  <si>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</si>
  <si>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</si>
  <si>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</si>
  <si>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</si>
  <si>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</si>
  <si>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</si>
  <si>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</si>
  <si>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</si>
  <si>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</si>
  <si>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</si>
  <si>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</si>
  <si>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</si>
  <si>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</si>
  <si>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</si>
  <si>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</si>
  <si>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</si>
  <si>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</si>
  <si>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</si>
  <si>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</si>
  <si>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</si>
  <si>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</si>
  <si>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</si>
  <si>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</si>
  <si>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</si>
  <si>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</si>
  <si>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</si>
  <si>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</si>
  <si>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</si>
  <si>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</si>
  <si>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</si>
  <si>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</si>
  <si>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</si>
  <si>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</si>
  <si>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</si>
  <si>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</si>
  <si>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</si>
  <si>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</si>
  <si>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</si>
  <si>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</si>
  <si>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</si>
  <si>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</si>
  <si>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</si>
  <si>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</si>
  <si>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</si>
  <si>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</si>
  <si>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</si>
  <si>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</si>
  <si>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</si>
  <si>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</si>
  <si>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</si>
  <si>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</si>
  <si>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</si>
  <si>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</si>
  <si>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</si>
  <si>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</si>
  <si>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</si>
  <si>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</si>
  <si>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</si>
  <si>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</si>
  <si>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</si>
  <si>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</si>
  <si>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</si>
  <si>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</si>
  <si>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</si>
  <si>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</si>
  <si>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</si>
  <si>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</si>
  <si>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</si>
  <si>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</si>
  <si>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</si>
  <si>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</si>
  <si>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</si>
  <si>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</si>
  <si>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</si>
  <si>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</si>
  <si>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</si>
  <si>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</si>
  <si>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</si>
  <si>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</si>
  <si>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</si>
  <si>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</si>
  <si>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</si>
  <si>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</si>
  <si>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</si>
  <si>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</si>
  <si>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</si>
  <si>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</si>
  <si>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</si>
  <si>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</si>
  <si>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</si>
  <si>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</si>
  <si>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</si>
  <si>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</si>
  <si>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</si>
  <si>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</si>
  <si>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</si>
  <si>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</si>
  <si>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</si>
  <si>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</si>
  <si>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</si>
  <si>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</si>
  <si>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</si>
  <si>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</si>
  <si>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</si>
  <si>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</si>
  <si>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</si>
  <si>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</si>
  <si>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</si>
  <si>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</si>
  <si>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</si>
  <si>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</si>
  <si>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</si>
  <si>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</si>
  <si>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</si>
  <si>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</si>
  <si>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</si>
  <si>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</si>
  <si>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</si>
  <si>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</si>
  <si>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</si>
  <si>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</si>
  <si>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</si>
  <si>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</si>
  <si>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</si>
  <si>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</si>
  <si>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</si>
  <si>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</si>
  <si>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</si>
  <si>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</si>
  <si>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</si>
  <si>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</si>
  <si>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</si>
  <si>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</si>
  <si>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</si>
  <si>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</si>
  <si>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</si>
  <si>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</si>
  <si>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</si>
  <si>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</si>
  <si>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</si>
  <si>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</si>
  <si>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</si>
  <si>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</si>
  <si>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</si>
  <si>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</si>
  <si>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</si>
  <si>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</si>
  <si>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</si>
  <si>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</si>
  <si>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</si>
  <si>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</si>
  <si>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</si>
  <si>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</si>
  <si>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</si>
  <si>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</si>
  <si>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</si>
  <si>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</si>
  <si>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</si>
  <si>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</si>
  <si>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</si>
  <si>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</si>
  <si>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</si>
  <si>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</si>
  <si>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</si>
  <si>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</si>
  <si>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</si>
  <si>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</si>
  <si>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</si>
  <si>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</si>
  <si>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</si>
  <si>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</si>
  <si>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</si>
  <si>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</si>
  <si>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</si>
  <si>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</si>
  <si>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</si>
  <si>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</si>
  <si>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</si>
  <si>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</si>
  <si>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</si>
  <si>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</si>
  <si>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</si>
  <si>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</si>
  <si>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</si>
  <si>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</si>
  <si>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</si>
  <si>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</si>
  <si>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</si>
  <si>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</si>
  <si>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</si>
  <si>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</si>
  <si>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</si>
  <si>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</si>
  <si>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</si>
  <si>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</si>
  <si>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</si>
  <si>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</si>
  <si>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</si>
  <si>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</si>
  <si>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</si>
  <si>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</si>
  <si>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</si>
  <si>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</si>
  <si>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</si>
  <si>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</si>
  <si>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</si>
  <si>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</si>
  <si>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</si>
  <si>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</si>
  <si>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</si>
  <si>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</si>
  <si>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</si>
  <si>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</si>
  <si>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</si>
  <si>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</si>
  <si>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</si>
  <si>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</si>
  <si>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</si>
  <si>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</si>
  <si>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</si>
  <si>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</si>
  <si>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</si>
  <si>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</si>
  <si>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</si>
  <si>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</si>
  <si>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</si>
  <si>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</si>
  <si>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</si>
  <si>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</si>
  <si>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</si>
  <si>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</si>
  <si>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</si>
  <si>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</si>
  <si>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</si>
  <si>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</si>
  <si>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</si>
  <si>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</si>
  <si>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</si>
  <si>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</si>
  <si>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</si>
  <si>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</si>
  <si>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</si>
  <si>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</si>
  <si>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</si>
  <si>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</si>
  <si>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</si>
  <si>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</si>
  <si>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</si>
  <si>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</si>
  <si>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</si>
  <si>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</si>
  <si>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</si>
  <si>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</si>
  <si>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</si>
  <si>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</si>
  <si>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</si>
  <si>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</si>
  <si>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</si>
  <si>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</si>
  <si>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</si>
  <si>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</si>
  <si>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</si>
  <si>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</si>
  <si>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</si>
  <si>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</si>
  <si>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</si>
  <si>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</si>
  <si>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</si>
  <si>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</si>
  <si>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</si>
  <si>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</si>
  <si>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</si>
  <si>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</si>
  <si>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</si>
  <si>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</si>
  <si>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</si>
  <si>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</si>
  <si>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</si>
  <si>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</si>
  <si>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</si>
  <si>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</si>
  <si>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</si>
  <si>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</si>
  <si>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</si>
  <si>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</si>
  <si>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</si>
  <si>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</si>
  <si>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</si>
  <si>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</si>
  <si>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</si>
  <si>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</si>
  <si>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</si>
  <si>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</si>
  <si>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</si>
  <si>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</si>
  <si>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</si>
  <si>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</si>
  <si>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</si>
  <si>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</si>
  <si>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</si>
  <si>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</si>
  <si>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</si>
  <si>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</si>
  <si>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</si>
  <si>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</si>
  <si>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</si>
  <si>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</si>
  <si>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</si>
  <si>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</si>
  <si>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</si>
  <si>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</si>
  <si>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</si>
  <si>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</si>
  <si>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</si>
  <si>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</si>
  <si>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</si>
  <si>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</si>
  <si>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</si>
  <si>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</si>
  <si>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</si>
  <si>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</si>
  <si>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</si>
  <si>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</si>
  <si>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</si>
  <si>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</si>
  <si>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</si>
  <si>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</si>
  <si>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</si>
  <si>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</si>
  <si>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</si>
  <si>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</si>
  <si>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</si>
  <si>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</si>
  <si>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</si>
  <si>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</si>
  <si>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</si>
  <si>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</si>
  <si>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</si>
  <si>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</si>
  <si>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</si>
  <si>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</si>
  <si>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</si>
  <si>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</si>
  <si>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</si>
  <si>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</si>
  <si>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</si>
  <si>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</si>
  <si>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</si>
  <si>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</si>
  <si>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</si>
  <si>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</si>
  <si>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</si>
  <si>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</si>
  <si>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</si>
  <si>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</si>
  <si>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</si>
  <si>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</si>
  <si>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</si>
  <si>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</si>
  <si>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</si>
  <si>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</si>
  <si>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</si>
  <si>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</si>
  <si>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</si>
  <si>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</si>
  <si>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</si>
  <si>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</si>
  <si>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</si>
  <si>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</si>
  <si>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</si>
  <si>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</si>
  <si>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</si>
  <si>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</si>
  <si>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</si>
  <si>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</si>
  <si>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</si>
  <si>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</si>
  <si>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</si>
  <si>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</si>
  <si>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</si>
  <si>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</si>
  <si>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</si>
  <si>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</si>
  <si>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</si>
  <si>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</si>
  <si>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</si>
  <si>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</si>
  <si>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</si>
  <si>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</si>
  <si>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</si>
  <si>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</si>
  <si>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</si>
  <si>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</si>
  <si>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</si>
  <si>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</si>
  <si>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</si>
  <si>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</si>
  <si>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</si>
  <si>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</si>
  <si>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</si>
  <si>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</si>
  <si>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</si>
  <si>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</si>
  <si>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</si>
  <si>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</si>
  <si>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</si>
  <si>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</si>
  <si>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</si>
  <si>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</si>
  <si>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</si>
  <si>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</si>
  <si>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</si>
  <si>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</si>
  <si>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</si>
  <si>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</si>
  <si>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</si>
  <si>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</si>
  <si>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</si>
  <si>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</si>
  <si>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</si>
  <si>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</si>
  <si>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</si>
  <si>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</si>
  <si>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</si>
  <si>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</si>
  <si>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</si>
  <si>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</si>
  <si>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</si>
  <si>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</si>
  <si>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</si>
  <si>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</si>
  <si>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</si>
  <si>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</si>
  <si>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</si>
  <si>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</si>
  <si>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</si>
  <si>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</si>
  <si>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</si>
  <si>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</si>
  <si>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</si>
  <si>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</si>
  <si>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</si>
  <si>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</si>
  <si>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</si>
  <si>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</si>
  <si>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</si>
  <si>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</si>
  <si>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</si>
  <si>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</si>
  <si>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</si>
  <si>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</si>
  <si>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</si>
  <si>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</si>
  <si>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</si>
  <si>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</si>
  <si>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</si>
  <si>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</si>
  <si>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</si>
  <si>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</si>
  <si>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</si>
  <si>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</si>
  <si>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</si>
  <si>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</si>
  <si>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</si>
  <si>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</si>
  <si>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</si>
  <si>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</si>
  <si>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</si>
  <si>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</si>
  <si>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</si>
  <si>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</si>
  <si>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</si>
  <si>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</si>
  <si>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</si>
  <si>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</si>
  <si>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</si>
  <si>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</si>
  <si>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</si>
  <si>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</si>
  <si>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</si>
  <si>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</si>
  <si>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</si>
  <si>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</si>
  <si>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</si>
  <si>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</si>
  <si>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</si>
  <si>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</si>
  <si>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</si>
  <si>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</si>
  <si>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</si>
  <si>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</si>
  <si>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</si>
  <si>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</si>
  <si>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</si>
  <si>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</si>
  <si>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</si>
  <si>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</si>
  <si>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</si>
  <si>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</si>
  <si>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</si>
  <si>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</si>
  <si>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</si>
  <si>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</si>
  <si>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</si>
  <si>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</si>
  <si>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</si>
  <si>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</si>
  <si>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</si>
  <si>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</si>
  <si>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</si>
  <si>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</si>
  <si>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</si>
  <si>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</si>
  <si>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</si>
  <si>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</si>
  <si>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</si>
  <si>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</si>
  <si>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</si>
  <si>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</si>
  <si>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</si>
  <si>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</si>
  <si>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</si>
  <si>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</si>
  <si>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</si>
  <si>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</si>
  <si>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</si>
  <si>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</si>
  <si>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</si>
  <si>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</si>
  <si>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</si>
  <si>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</si>
  <si>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</si>
  <si>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</si>
  <si>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</si>
  <si>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</si>
  <si>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</si>
  <si>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</si>
  <si>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</si>
  <si>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</si>
  <si>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</si>
  <si>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</si>
  <si>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</si>
  <si>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</si>
  <si>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</si>
  <si>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</si>
  <si>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</si>
  <si>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</si>
  <si>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</si>
  <si>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</si>
  <si>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</si>
  <si>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</si>
  <si>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</si>
  <si>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</si>
  <si>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</si>
  <si>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</si>
  <si>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</si>
  <si>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</si>
  <si>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</si>
  <si>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</si>
  <si>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</si>
  <si>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</si>
  <si>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</si>
  <si>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</si>
  <si>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</si>
  <si>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</si>
  <si>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</si>
  <si>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</si>
  <si>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</si>
  <si>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</si>
  <si>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</si>
  <si>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</si>
  <si>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</si>
  <si>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</si>
  <si>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</si>
  <si>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</si>
  <si>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</si>
  <si>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</si>
  <si>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</si>
  <si>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</si>
  <si>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</si>
  <si>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</si>
  <si>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</si>
  <si>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</si>
  <si>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</si>
  <si>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</si>
  <si>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</si>
  <si>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</si>
  <si>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</si>
  <si>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</si>
  <si>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</si>
  <si>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</si>
  <si>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</si>
  <si>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</si>
  <si>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</si>
  <si>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</si>
  <si>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</si>
  <si>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</si>
  <si>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</si>
  <si>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</si>
  <si>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</si>
  <si>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</si>
  <si>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</si>
  <si>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</si>
  <si>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</si>
  <si>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</si>
  <si>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</si>
  <si>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</si>
  <si>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</si>
  <si>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</si>
  <si>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</si>
  <si>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</si>
  <si>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</si>
  <si>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</si>
  <si>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</si>
  <si>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</si>
  <si>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</si>
  <si>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</si>
  <si>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</si>
  <si>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</si>
  <si>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</si>
  <si>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</si>
  <si>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</si>
  <si>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</si>
  <si>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</si>
  <si>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</si>
  <si>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</si>
  <si>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</si>
  <si>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</si>
  <si>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</si>
  <si>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</si>
  <si>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</si>
  <si>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</si>
  <si>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</si>
  <si>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</si>
  <si>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</si>
  <si>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</si>
  <si>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</si>
  <si>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</si>
  <si>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</si>
  <si>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</si>
  <si>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</si>
  <si>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</si>
  <si>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</si>
  <si>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</si>
  <si>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</si>
  <si>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</si>
  <si>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</si>
  <si>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</si>
  <si>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</si>
  <si>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</si>
  <si>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</si>
  <si>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</si>
  <si>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</si>
  <si>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</si>
  <si>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</si>
  <si>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</si>
  <si>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</si>
  <si>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</si>
  <si>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</si>
  <si>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</si>
  <si>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</si>
  <si>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</si>
  <si>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</si>
  <si>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</si>
  <si>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</si>
  <si>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</si>
  <si>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</si>
  <si>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</si>
  <si>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</si>
  <si>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</si>
  <si>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</si>
  <si>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</si>
  <si>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</si>
  <si>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</si>
  <si>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</si>
  <si>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</si>
  <si>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</si>
  <si>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</si>
  <si>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</si>
  <si>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</si>
  <si>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</si>
  <si>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</si>
  <si>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</si>
  <si>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</si>
  <si>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</si>
  <si>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</si>
  <si>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</si>
  <si>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</si>
  <si>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</si>
  <si>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</si>
  <si>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</si>
  <si>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</si>
  <si>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</si>
  <si>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</si>
  <si>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</si>
  <si>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</si>
  <si>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</si>
  <si>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</si>
  <si>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</si>
  <si>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</si>
  <si>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</si>
  <si>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</si>
  <si>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</si>
  <si>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</si>
  <si>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</si>
  <si>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</si>
  <si>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</si>
  <si>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</si>
  <si>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</si>
  <si>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</si>
  <si>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</si>
  <si>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</si>
  <si>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</si>
  <si>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</si>
  <si>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</si>
  <si>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</si>
  <si>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</si>
  <si>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</si>
  <si>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</si>
  <si>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</si>
  <si>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</si>
  <si>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</si>
  <si>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</si>
  <si>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</si>
  <si>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</si>
  <si>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</si>
  <si>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</si>
  <si>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</si>
  <si>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</si>
  <si>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</si>
  <si>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</si>
  <si>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</si>
  <si>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</si>
  <si>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</si>
  <si>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</si>
  <si>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</si>
  <si>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</si>
  <si>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</si>
  <si>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</si>
  <si>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</si>
  <si>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</si>
  <si>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</si>
  <si>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</si>
  <si>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</si>
  <si>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</si>
  <si>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</si>
  <si>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</si>
  <si>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</si>
  <si>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</si>
  <si>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</si>
  <si>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</si>
  <si>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</si>
  <si>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</si>
  <si>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</si>
  <si>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</si>
  <si>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</si>
  <si>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</si>
  <si>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</si>
  <si>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</si>
  <si>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</si>
  <si>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</si>
  <si>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</si>
  <si>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</si>
  <si>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</si>
  <si>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</si>
  <si>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</si>
  <si>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</si>
  <si>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</si>
  <si>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</si>
  <si>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</si>
  <si>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</si>
  <si>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</si>
  <si>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</si>
  <si>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</si>
  <si>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</si>
  <si>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</si>
  <si>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</si>
  <si>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</si>
  <si>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</si>
  <si>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</si>
  <si>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</si>
  <si>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</si>
  <si>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</si>
  <si>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</si>
  <si>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</si>
  <si>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</si>
  <si>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</si>
  <si>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</si>
  <si>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</si>
  <si>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</si>
  <si>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</si>
  <si>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</si>
  <si>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</si>
  <si>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</si>
  <si>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</si>
  <si>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</si>
  <si>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</si>
  <si>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</si>
  <si>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</si>
  <si>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</si>
  <si>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</si>
  <si>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</si>
  <si>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</si>
  <si>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</si>
  <si>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</si>
  <si>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</si>
  <si>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</si>
  <si>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</si>
  <si>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</si>
  <si>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</si>
  <si>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</si>
  <si>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</si>
  <si>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</si>
  <si>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</si>
  <si>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</si>
  <si>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</si>
  <si>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</si>
  <si>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</si>
  <si>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</si>
  <si>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</si>
  <si>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</si>
  <si>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</si>
  <si>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</si>
  <si>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</si>
  <si>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</si>
  <si>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</si>
  <si>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</si>
  <si>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</si>
  <si>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</si>
  <si>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</si>
  <si>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</si>
  <si>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</si>
  <si>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</si>
  <si>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</si>
  <si>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</si>
  <si>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</si>
  <si>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</si>
  <si>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</si>
  <si>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</si>
  <si>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</si>
  <si>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</si>
  <si>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</si>
  <si>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</si>
  <si>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</si>
  <si>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</si>
  <si>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</si>
  <si>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</si>
  <si>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</si>
  <si>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</si>
  <si>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</si>
  <si>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</si>
  <si>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</si>
  <si>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</si>
  <si>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</si>
  <si>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</si>
  <si>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</si>
  <si>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</si>
  <si>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</si>
  <si>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</si>
  <si>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</si>
  <si>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</si>
  <si>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</si>
  <si>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</si>
  <si>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</si>
  <si>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</si>
  <si>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</si>
  <si>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</si>
  <si>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</si>
  <si>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</si>
  <si>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</si>
  <si>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</si>
  <si>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</si>
  <si>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</si>
  <si>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</si>
  <si>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</si>
  <si>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</si>
  <si>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</si>
  <si>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</si>
  <si>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</si>
  <si>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</si>
  <si>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</si>
  <si>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</si>
  <si>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</si>
  <si>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</si>
  <si>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</si>
  <si>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</si>
  <si>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</si>
  <si>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</si>
  <si>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</si>
  <si>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</si>
  <si>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</si>
  <si>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</si>
  <si>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</si>
  <si>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</si>
  <si>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</si>
  <si>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</si>
  <si>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</si>
  <si>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</si>
  <si>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</si>
  <si>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</si>
  <si>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</si>
  <si>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</si>
  <si>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</si>
  <si>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</si>
  <si>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</si>
  <si>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</si>
  <si>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</si>
  <si>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</si>
  <si>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</si>
  <si>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</si>
  <si>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</si>
  <si>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</si>
  <si>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</si>
  <si>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</si>
  <si>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</si>
  <si>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</si>
  <si>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</si>
  <si>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</si>
  <si>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</si>
  <si>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</si>
  <si>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</si>
  <si>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</si>
  <si>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</si>
  <si>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</si>
  <si>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</si>
  <si>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</si>
  <si>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</si>
  <si>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</si>
  <si>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</si>
  <si>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</si>
  <si>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</si>
  <si>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</si>
  <si>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</si>
  <si>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</si>
  <si>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</si>
  <si>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</si>
  <si>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</si>
  <si>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</si>
  <si>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</si>
  <si>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</si>
  <si>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</si>
  <si>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</si>
  <si>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</si>
  <si>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</si>
  <si>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</si>
  <si>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</si>
  <si>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</si>
  <si>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</si>
  <si>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</si>
  <si>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</si>
  <si>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</si>
  <si>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</si>
  <si>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</si>
  <si>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</si>
  <si>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</si>
  <si>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</si>
  <si>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</si>
  <si>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</si>
  <si>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</si>
  <si>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</si>
  <si>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</si>
  <si>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</si>
  <si>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</si>
  <si>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</si>
  <si>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</si>
  <si>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</si>
  <si>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</si>
  <si>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</si>
  <si>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</si>
  <si>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</si>
  <si>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</si>
  <si>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</si>
  <si>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</si>
  <si>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</si>
  <si>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</si>
  <si>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</si>
  <si>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</si>
  <si>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</si>
  <si>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</si>
  <si>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</si>
  <si>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</si>
  <si>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</si>
  <si>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</si>
  <si>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</si>
  <si>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</si>
  <si>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</si>
  <si>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</si>
  <si>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</si>
  <si>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</si>
  <si>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</si>
  <si>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</si>
  <si>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</si>
  <si>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</si>
  <si>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</si>
  <si>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</si>
  <si>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</si>
  <si>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</si>
  <si>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</si>
  <si>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</si>
  <si>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</si>
  <si>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</si>
  <si>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</si>
  <si>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</si>
  <si>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</si>
  <si>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</si>
  <si>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</si>
  <si>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</si>
  <si>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</si>
  <si>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</si>
  <si>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</si>
  <si>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</si>
  <si>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</si>
  <si>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</si>
  <si>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</si>
  <si>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</si>
  <si>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</si>
  <si>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</si>
  <si>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</si>
  <si>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</si>
  <si>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</si>
  <si>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</si>
  <si>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</si>
  <si>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</si>
  <si>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</si>
  <si>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</si>
  <si>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</si>
  <si>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</si>
  <si>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</si>
  <si>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</si>
  <si>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</si>
  <si>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</si>
  <si>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</si>
  <si>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</si>
  <si>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</si>
  <si>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</si>
  <si>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</si>
  <si>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</si>
  <si>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</si>
  <si>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</si>
  <si>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</si>
  <si>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</si>
  <si>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</si>
  <si>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</si>
  <si>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</si>
  <si>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</si>
  <si>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</si>
  <si>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</si>
  <si>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</si>
  <si>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</si>
  <si>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</si>
  <si>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</si>
  <si>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</si>
  <si>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</si>
  <si>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</si>
  <si>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</si>
  <si>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</si>
  <si>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</si>
  <si>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</si>
  <si>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</si>
  <si>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</si>
  <si>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</si>
  <si>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</si>
  <si>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</si>
  <si>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</si>
  <si>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</si>
  <si>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</si>
  <si>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</si>
  <si>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</si>
  <si>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</si>
  <si>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</si>
  <si>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</si>
  <si>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</si>
  <si>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</si>
  <si>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</si>
  <si>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</si>
  <si>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</si>
  <si>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</si>
  <si>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</si>
  <si>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</si>
  <si>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</si>
  <si>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</si>
  <si>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</si>
  <si>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</si>
  <si>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</si>
  <si>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</si>
  <si>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</si>
  <si>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</si>
  <si>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</si>
  <si>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</si>
  <si>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</si>
  <si>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</si>
  <si>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</si>
  <si>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</si>
  <si>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</si>
  <si>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</si>
  <si>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</si>
  <si>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</si>
  <si>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</si>
  <si>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</si>
  <si>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</si>
  <si>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</si>
  <si>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</si>
  <si>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</si>
  <si>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</si>
  <si>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</si>
  <si>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</si>
  <si>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</si>
  <si>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</si>
  <si>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</si>
  <si>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</si>
  <si>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</si>
  <si>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</si>
  <si>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</si>
  <si>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</si>
  <si>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</si>
  <si>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</si>
  <si>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</si>
  <si>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</si>
  <si>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</si>
  <si>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</si>
  <si>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</si>
  <si>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</si>
  <si>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</si>
  <si>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</si>
  <si>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</si>
  <si>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</si>
  <si>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</si>
  <si>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</si>
  <si>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</si>
  <si>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</si>
  <si>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</si>
  <si>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</si>
  <si>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</si>
  <si>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</si>
  <si>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</si>
  <si>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</si>
  <si>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</si>
  <si>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</si>
  <si>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</si>
  <si>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</si>
  <si>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</si>
  <si>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</si>
  <si>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</si>
  <si>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</si>
  <si>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</si>
  <si>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</si>
  <si>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</si>
  <si>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</si>
  <si>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</si>
  <si>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</si>
  <si>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</si>
  <si>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</si>
  <si>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</si>
  <si>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</si>
  <si>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</si>
  <si>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</si>
  <si>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</si>
  <si>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</si>
  <si>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</si>
  <si>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</si>
  <si>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</si>
  <si>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</si>
  <si>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</si>
  <si>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</si>
  <si>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</si>
  <si>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</si>
  <si>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</si>
  <si>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</si>
  <si>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</si>
  <si>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</si>
  <si>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</si>
  <si>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</si>
  <si>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</si>
  <si>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</si>
  <si>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</si>
  <si>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</si>
  <si>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</si>
  <si>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</si>
  <si>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</si>
  <si>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</si>
  <si>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</si>
  <si>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</si>
  <si>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</si>
  <si>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</si>
  <si>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</si>
  <si>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</si>
  <si>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</si>
  <si>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</si>
  <si>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</si>
  <si>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</si>
  <si>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</si>
  <si>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</si>
  <si>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</si>
  <si>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</si>
  <si>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</si>
  <si>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</si>
  <si>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</si>
  <si>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</si>
  <si>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</si>
  <si>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</si>
  <si>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</si>
  <si>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</si>
  <si>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</si>
  <si>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</si>
  <si>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</si>
  <si>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</si>
  <si>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</si>
  <si>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</si>
  <si>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</si>
  <si>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</si>
  <si>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</si>
  <si>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</si>
  <si>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</si>
  <si>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</si>
  <si>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</si>
  <si>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</si>
  <si>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</si>
  <si>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</si>
  <si>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</si>
  <si>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</si>
  <si>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</si>
  <si>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</si>
  <si>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</si>
  <si>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</si>
  <si>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</si>
  <si>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</si>
  <si>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</si>
  <si>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</si>
  <si>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</si>
  <si>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</si>
  <si>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</si>
  <si>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</si>
  <si>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</si>
  <si>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</si>
  <si>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</si>
  <si>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</si>
  <si>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</si>
  <si>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</si>
  <si>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</si>
  <si>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</si>
  <si>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</si>
  <si>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</si>
  <si>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</si>
  <si>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</si>
  <si>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</si>
  <si>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</si>
  <si>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</si>
  <si>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</si>
  <si>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</si>
  <si>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</si>
  <si>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</si>
  <si>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</si>
  <si>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</si>
  <si>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</si>
  <si>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</si>
  <si>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</si>
  <si>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</si>
  <si>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</si>
  <si>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</si>
  <si>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</si>
  <si>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</si>
  <si>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</si>
  <si>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</si>
  <si>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</si>
  <si>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</si>
  <si>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</si>
  <si>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</si>
  <si>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</si>
  <si>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</si>
  <si>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</si>
  <si>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</si>
  <si>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</si>
  <si>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</si>
  <si>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</si>
  <si>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</si>
  <si>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</si>
  <si>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</si>
  <si>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</si>
  <si>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</si>
  <si>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</si>
  <si>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</si>
  <si>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</si>
  <si>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</si>
  <si>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</si>
  <si>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</si>
  <si>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</si>
  <si>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</si>
  <si>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</si>
  <si>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</si>
  <si>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</si>
  <si>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</si>
  <si>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</si>
  <si>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</si>
  <si>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</si>
  <si>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</si>
  <si>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</si>
  <si>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</si>
  <si>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</si>
  <si>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</si>
  <si>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</si>
  <si>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</si>
  <si>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</si>
  <si>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</si>
  <si>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</si>
  <si>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</si>
  <si>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</si>
  <si>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</si>
  <si>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</si>
  <si>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</si>
  <si>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</si>
  <si>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</si>
  <si>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</si>
  <si>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</si>
  <si>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</si>
  <si>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</si>
  <si>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</si>
  <si>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</si>
  <si>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</si>
  <si>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</si>
  <si>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</si>
  <si>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</si>
  <si>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</si>
  <si>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</si>
  <si>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</si>
  <si>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</si>
  <si>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</si>
  <si>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</si>
  <si>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</si>
  <si>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</si>
  <si>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</si>
  <si>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</si>
  <si>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</si>
  <si>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</si>
  <si>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</si>
  <si>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</si>
  <si>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</si>
  <si>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</si>
  <si>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</si>
  <si>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</si>
  <si>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</si>
  <si>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</si>
  <si>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</si>
  <si>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</si>
  <si>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</si>
  <si>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</si>
  <si>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</si>
  <si>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</si>
  <si>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</si>
  <si>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</si>
  <si>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</si>
  <si>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</si>
  <si>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</si>
  <si>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</si>
  <si>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</si>
  <si>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</si>
  <si>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</si>
  <si>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</si>
  <si>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</si>
  <si>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</si>
  <si>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</si>
  <si>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</si>
  <si>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</si>
  <si>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</si>
  <si>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</si>
  <si>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</si>
  <si>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</si>
  <si>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</si>
  <si>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</si>
  <si>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</si>
  <si>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</si>
  <si>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</si>
  <si>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</si>
  <si>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</si>
  <si>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</si>
  <si>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</si>
  <si>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</si>
  <si>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</si>
  <si>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</si>
  <si>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</si>
  <si>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</si>
  <si>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</si>
  <si>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</si>
  <si>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</si>
  <si>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</si>
  <si>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</si>
  <si>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</si>
  <si>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</si>
  <si>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</si>
  <si>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</si>
  <si>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</si>
  <si>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</si>
  <si>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</si>
  <si>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</si>
  <si>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</si>
  <si>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</si>
  <si>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</si>
  <si>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</si>
  <si>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</si>
  <si>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</si>
  <si>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</si>
  <si>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</si>
  <si>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</si>
  <si>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</si>
  <si>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</si>
  <si>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</si>
  <si>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</si>
  <si>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</si>
  <si>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</si>
  <si>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</si>
  <si>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</si>
  <si>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</si>
  <si>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</si>
  <si>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</si>
  <si>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</si>
  <si>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</si>
  <si>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</si>
  <si>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</si>
  <si>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</si>
  <si>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</si>
  <si>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</si>
  <si>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</si>
  <si>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</si>
  <si>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</si>
  <si>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</si>
  <si>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</si>
  <si>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</si>
  <si>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</si>
  <si>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</si>
  <si>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</si>
  <si>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</si>
  <si>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</si>
  <si>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</si>
  <si>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</si>
  <si>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</si>
  <si>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</si>
  <si>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</si>
  <si>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</si>
  <si>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</si>
  <si>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</si>
  <si>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</si>
  <si>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</si>
  <si>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</si>
  <si>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</si>
  <si>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</si>
  <si>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</si>
  <si>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</si>
  <si>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</si>
  <si>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</si>
  <si>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</si>
  <si>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</si>
  <si>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</si>
  <si>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</si>
  <si>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</si>
  <si>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</si>
  <si>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</si>
  <si>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</si>
  <si>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</si>
  <si>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</si>
  <si>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</si>
  <si>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</si>
  <si>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</si>
  <si>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</si>
  <si>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</si>
  <si>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</si>
  <si>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</si>
  <si>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</si>
  <si>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</si>
  <si>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</si>
  <si>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</si>
  <si>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</si>
  <si>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</si>
  <si>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</si>
  <si>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</si>
  <si>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</si>
  <si>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</si>
  <si>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</si>
  <si>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</si>
  <si>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</si>
  <si>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</si>
  <si>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</si>
  <si>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</si>
  <si>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</si>
  <si>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</si>
  <si>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</si>
  <si>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</si>
  <si>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</si>
  <si>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</si>
  <si>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</si>
  <si>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</si>
  <si>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</si>
  <si>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</si>
  <si>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</si>
  <si>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</si>
  <si>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</si>
  <si>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</si>
  <si>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</si>
  <si>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</si>
  <si>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</si>
  <si>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</si>
  <si>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</si>
  <si>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</si>
  <si>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</si>
  <si>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</si>
  <si>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</si>
  <si>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</si>
  <si>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</si>
  <si>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</si>
  <si>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</si>
  <si>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</si>
  <si>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</si>
  <si>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</si>
  <si>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</si>
  <si>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</si>
  <si>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</si>
  <si>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</si>
  <si>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</si>
  <si>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</si>
  <si>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</si>
  <si>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</si>
  <si>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</si>
  <si>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</si>
  <si>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</si>
  <si>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</si>
  <si>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</si>
  <si>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</si>
  <si>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</si>
  <si>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</si>
  <si>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</si>
  <si>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</si>
  <si>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</si>
  <si>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</si>
  <si>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</si>
  <si>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</si>
  <si>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</si>
  <si>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</si>
  <si>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</si>
  <si>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</si>
  <si>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</si>
  <si>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</si>
  <si>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</si>
  <si>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</si>
  <si>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</si>
  <si>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</si>
  <si>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</si>
  <si>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</si>
  <si>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</si>
  <si>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</si>
  <si>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</si>
  <si>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</si>
  <si>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</si>
  <si>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</si>
  <si>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</si>
  <si>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</si>
  <si>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</si>
  <si>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</si>
  <si>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</si>
  <si>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</si>
  <si>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</si>
  <si>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</si>
  <si>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</si>
  <si>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</si>
  <si>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</si>
  <si>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</si>
  <si>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</si>
  <si>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</si>
  <si>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</si>
  <si>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</si>
  <si>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</si>
  <si>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</si>
  <si>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</si>
  <si>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</si>
  <si>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</si>
  <si>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</si>
  <si>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</si>
  <si>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</si>
  <si>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</si>
  <si>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</si>
  <si>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</si>
  <si>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</si>
  <si>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</si>
  <si>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</si>
  <si>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</si>
  <si>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</si>
  <si>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</si>
  <si>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</si>
  <si>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</si>
  <si>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</si>
  <si>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</si>
  <si>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</si>
  <si>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</si>
  <si>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</si>
  <si>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</si>
  <si>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</si>
  <si>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</si>
  <si>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</si>
  <si>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</si>
  <si>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</si>
  <si>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</si>
  <si>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</si>
  <si>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</si>
  <si>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</si>
  <si>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</si>
  <si>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</si>
  <si>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</si>
  <si>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</si>
  <si>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</si>
  <si>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</si>
  <si>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</si>
  <si>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</si>
  <si>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</si>
  <si>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</si>
  <si>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</si>
  <si>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</si>
  <si>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</si>
  <si>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</si>
  <si>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</si>
  <si>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</si>
  <si>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</si>
  <si>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</si>
  <si>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</si>
  <si>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</si>
  <si>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</si>
  <si>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</si>
  <si>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</si>
  <si>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</si>
  <si>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</si>
  <si>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</si>
  <si>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</si>
  <si>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</si>
  <si>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</si>
  <si>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</si>
  <si>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</si>
  <si>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</si>
  <si>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</si>
  <si>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</si>
  <si>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</si>
  <si>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</si>
  <si>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</si>
  <si>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</si>
  <si>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</si>
  <si>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</si>
  <si>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</si>
  <si>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</si>
  <si>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</si>
  <si>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</si>
  <si>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</si>
  <si>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</si>
  <si>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</si>
  <si>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</si>
  <si>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</si>
  <si>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</si>
  <si>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</si>
  <si>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</si>
  <si>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</si>
  <si>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</si>
  <si>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</si>
  <si>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</si>
  <si>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</si>
  <si>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</si>
  <si>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</si>
  <si>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</si>
  <si>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</si>
  <si>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</si>
  <si>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</si>
  <si>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</si>
  <si>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</si>
  <si>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</si>
  <si>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</si>
  <si>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</si>
  <si>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</si>
  <si>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</si>
  <si>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</si>
  <si>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</si>
  <si>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</si>
  <si>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</si>
  <si>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</si>
  <si>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</si>
  <si>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</si>
  <si>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</si>
  <si>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</si>
  <si>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</si>
  <si>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</si>
  <si>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</si>
  <si>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</si>
  <si>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</si>
  <si>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</si>
  <si>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</si>
  <si>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</si>
  <si>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</si>
  <si>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</si>
  <si>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</si>
  <si>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</si>
  <si>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</si>
  <si>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</si>
  <si>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</si>
  <si>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</si>
  <si>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</si>
  <si>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</si>
  <si>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</si>
  <si>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</si>
  <si>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</si>
  <si>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</si>
  <si>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</si>
  <si>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</si>
  <si>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</si>
  <si>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</si>
  <si>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</si>
  <si>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</si>
  <si>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</si>
  <si>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</si>
  <si>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</si>
  <si>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</si>
  <si>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</si>
  <si>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</si>
  <si>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</si>
  <si>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</si>
  <si>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</si>
  <si>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</si>
  <si>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</si>
  <si>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</si>
  <si>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</si>
  <si>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</si>
  <si>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</si>
  <si>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</si>
  <si>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</si>
  <si>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</si>
  <si>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</si>
  <si>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</si>
  <si>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</si>
  <si>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</si>
  <si>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</si>
  <si>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</si>
  <si>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</si>
  <si>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</si>
  <si>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</si>
  <si>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</si>
  <si>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</si>
  <si>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</si>
  <si>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</si>
  <si>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</si>
  <si>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</si>
  <si>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</si>
  <si>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</si>
  <si>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</si>
  <si>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</si>
  <si>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</si>
  <si>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</si>
  <si>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</si>
  <si>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</si>
  <si>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</si>
  <si>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</si>
  <si>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</si>
  <si>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</si>
  <si>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</si>
  <si>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</si>
  <si>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</si>
  <si>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</si>
  <si>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</si>
  <si>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</si>
  <si>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</si>
  <si>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</si>
  <si>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</si>
  <si>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</si>
  <si>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</si>
  <si>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</si>
  <si>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</si>
  <si>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</si>
  <si>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</si>
  <si>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</si>
  <si>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</si>
  <si>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</si>
  <si>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</si>
  <si>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</si>
  <si>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</si>
  <si>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</si>
  <si>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</si>
  <si>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</si>
  <si>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</si>
  <si>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</si>
  <si>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</si>
  <si>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</si>
  <si>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</si>
  <si>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</si>
  <si>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</si>
  <si>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</si>
  <si>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</si>
  <si>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</si>
  <si>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</si>
  <si>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</si>
  <si>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</si>
  <si>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</si>
  <si>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</si>
  <si>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</si>
  <si>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</si>
  <si>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</si>
  <si>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</si>
  <si>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</si>
  <si>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</si>
  <si>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</si>
  <si>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</si>
  <si>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</si>
  <si>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</si>
  <si>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</si>
  <si>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</si>
  <si>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</si>
  <si>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</si>
  <si>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</si>
  <si>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</si>
  <si>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</si>
  <si>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</si>
  <si>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</si>
  <si>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</si>
  <si>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</si>
  <si>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</si>
  <si>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</si>
  <si>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</si>
  <si>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</si>
  <si>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</si>
  <si>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</si>
  <si>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</si>
  <si>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</si>
  <si>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</si>
  <si>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</si>
  <si>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</si>
  <si>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</si>
  <si>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</si>
  <si>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</si>
  <si>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</si>
  <si>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</si>
  <si>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</si>
  <si>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</si>
  <si>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</si>
  <si>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</si>
  <si>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</si>
  <si>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</si>
  <si>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</si>
  <si>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</si>
  <si>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</si>
  <si>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</si>
  <si>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</si>
  <si>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</si>
  <si>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</si>
  <si>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</si>
  <si>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</si>
  <si>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</si>
  <si>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</si>
  <si>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</si>
  <si>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</si>
  <si>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</si>
  <si>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</si>
  <si>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</si>
  <si>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</si>
  <si>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</si>
  <si>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</si>
  <si>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</si>
  <si>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</si>
  <si>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</si>
  <si>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</si>
  <si>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</si>
  <si>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</si>
  <si>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</si>
  <si>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</si>
  <si>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</si>
  <si>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</si>
  <si>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</si>
  <si>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</si>
  <si>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</si>
  <si>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</si>
  <si>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</si>
  <si>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</si>
  <si>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</si>
  <si>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</si>
  <si>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</si>
  <si>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</si>
  <si>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</si>
  <si>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</si>
  <si>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</si>
  <si>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</si>
  <si>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</si>
  <si>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</si>
  <si>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</si>
  <si>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</si>
  <si>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</si>
  <si>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</si>
  <si>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</si>
  <si>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</si>
  <si>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</si>
  <si>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</si>
  <si>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</si>
  <si>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</si>
  <si>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</si>
  <si>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</si>
  <si>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</si>
  <si>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</si>
  <si>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</si>
  <si>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</si>
  <si>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</si>
  <si>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</si>
  <si>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</si>
  <si>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</si>
  <si>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</si>
  <si>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</si>
  <si>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</si>
  <si>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</si>
  <si>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</si>
  <si>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</si>
  <si>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</si>
  <si>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</si>
  <si>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</si>
  <si>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</si>
  <si>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</si>
  <si>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</si>
  <si>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</si>
  <si>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</si>
  <si>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</si>
  <si>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</si>
  <si>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</si>
  <si>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</si>
  <si>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</si>
  <si>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</si>
  <si>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</si>
  <si>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</si>
  <si>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</si>
  <si>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</si>
  <si>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</si>
  <si>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</si>
  <si>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</si>
  <si>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</si>
  <si>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</si>
  <si>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</si>
  <si>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</si>
  <si>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</si>
  <si>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</si>
  <si>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</si>
  <si>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</si>
  <si>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</si>
  <si>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</si>
  <si>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</si>
  <si>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</si>
  <si>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</si>
  <si>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</si>
  <si>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</si>
  <si>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</si>
  <si>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</si>
  <si>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</si>
  <si>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</si>
  <si>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</si>
  <si>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</si>
  <si>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</si>
  <si>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</si>
  <si>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</si>
  <si>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</si>
  <si>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</si>
  <si>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</si>
  <si>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</si>
  <si>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</si>
  <si>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</si>
  <si>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</si>
  <si>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</si>
  <si>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</si>
  <si>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</si>
  <si>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</si>
  <si>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</si>
  <si>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</si>
  <si>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</si>
  <si>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</si>
  <si>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</si>
  <si>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</si>
  <si>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</si>
  <si>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</si>
  <si>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</si>
  <si>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</si>
  <si>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</si>
  <si>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</si>
  <si>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</si>
  <si>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</si>
  <si>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</si>
  <si>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</si>
  <si>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</si>
  <si>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</si>
  <si>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</si>
  <si>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</si>
  <si>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</si>
  <si>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</si>
  <si>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</si>
  <si>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</si>
  <si>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</si>
  <si>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</si>
  <si>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</si>
  <si>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</si>
  <si>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</si>
  <si>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</si>
  <si>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</si>
  <si>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</si>
  <si>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</si>
  <si>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</si>
  <si>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</si>
  <si>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</si>
  <si>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</si>
  <si>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</si>
  <si>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</si>
  <si>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</si>
  <si>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</si>
  <si>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</si>
  <si>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</si>
  <si>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</si>
  <si>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</si>
  <si>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</si>
  <si>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</si>
  <si>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</si>
  <si>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</si>
  <si>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</si>
  <si>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</si>
  <si>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</si>
  <si>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</si>
  <si>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</si>
  <si>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</si>
  <si>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</si>
  <si>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</si>
  <si>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</si>
  <si>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</si>
  <si>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</si>
  <si>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</si>
  <si>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</si>
  <si>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</si>
  <si>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</si>
  <si>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</si>
  <si>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</si>
  <si>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</si>
  <si>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</si>
  <si>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</si>
  <si>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</si>
  <si>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</si>
  <si>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</si>
  <si>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</si>
  <si>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</si>
  <si>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</si>
  <si>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</si>
  <si>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</si>
  <si>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</si>
  <si>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</si>
  <si>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</si>
  <si>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</si>
  <si>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</si>
  <si>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</si>
  <si>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</si>
  <si>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</si>
  <si>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</si>
  <si>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</si>
  <si>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</si>
  <si>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</si>
  <si>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</si>
  <si>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</si>
  <si>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</si>
  <si>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</si>
  <si>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</si>
  <si>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</si>
  <si>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</si>
  <si>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</si>
  <si>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</si>
  <si>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</si>
  <si>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</si>
  <si>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</si>
  <si>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</si>
  <si>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</si>
  <si>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</si>
  <si>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</si>
  <si>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</si>
  <si>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</si>
  <si>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</si>
  <si>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</si>
  <si>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</si>
  <si>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</si>
  <si>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</si>
  <si>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</si>
  <si>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</si>
  <si>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</si>
  <si>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</si>
  <si>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</si>
  <si>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</si>
  <si>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</si>
  <si>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</si>
  <si>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</si>
  <si>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</si>
  <si>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</si>
  <si>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</si>
  <si>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</si>
  <si>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</si>
  <si>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</si>
  <si>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</si>
  <si>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</si>
  <si>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</si>
  <si>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</si>
  <si>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</si>
  <si>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</si>
  <si>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</si>
  <si>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</si>
  <si>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</si>
  <si>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</si>
  <si>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</si>
  <si>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</si>
  <si>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</si>
  <si>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</si>
  <si>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</si>
  <si>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</si>
  <si>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</si>
  <si>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</si>
  <si>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</si>
  <si>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</si>
  <si>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</si>
  <si>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</si>
  <si>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</si>
  <si>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</si>
  <si>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</si>
  <si>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</si>
  <si>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</si>
  <si>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</si>
  <si>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</si>
  <si>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</si>
  <si>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</si>
  <si>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</si>
  <si>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</si>
  <si>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</si>
  <si>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</si>
  <si>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</si>
  <si>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</si>
  <si>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</si>
  <si>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</si>
  <si>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</si>
  <si>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</si>
  <si>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</si>
  <si>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</si>
  <si>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</si>
  <si>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</si>
  <si>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</si>
  <si>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</si>
  <si>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</si>
  <si>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</si>
  <si>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</si>
  <si>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</si>
  <si>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</si>
  <si>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</si>
  <si>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</si>
  <si>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</si>
  <si>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</si>
  <si>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</si>
  <si>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</si>
  <si>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</si>
  <si>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</si>
  <si>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</si>
  <si>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</si>
  <si>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</si>
  <si>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</si>
  <si>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</si>
  <si>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</si>
  <si>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</si>
  <si>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</si>
  <si>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</si>
  <si>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</si>
  <si>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</si>
  <si>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</si>
  <si>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</si>
  <si>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</si>
  <si>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</si>
  <si>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</si>
  <si>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</si>
  <si>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</si>
  <si>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</si>
  <si>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</si>
  <si>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</si>
  <si>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</si>
  <si>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</si>
  <si>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</si>
  <si>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</si>
  <si>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</si>
  <si>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</si>
  <si>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</si>
  <si>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</si>
  <si>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</si>
  <si>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</si>
  <si>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</si>
  <si>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</si>
  <si>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</si>
  <si>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</si>
  <si>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</si>
  <si>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</si>
  <si>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</si>
  <si>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</si>
  <si>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</si>
  <si>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</si>
  <si>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</si>
  <si>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</si>
  <si>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</si>
  <si>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</si>
  <si>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</si>
  <si>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</si>
  <si>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</si>
  <si>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</si>
  <si>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</si>
  <si>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</si>
  <si>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</si>
  <si>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</si>
  <si>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</si>
  <si>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</si>
  <si>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</si>
  <si>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</si>
  <si>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</si>
  <si>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</si>
  <si>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</si>
  <si>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</si>
  <si>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</si>
  <si>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</si>
  <si>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</si>
  <si>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</si>
  <si>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</si>
  <si>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</si>
  <si>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</si>
  <si>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</si>
  <si>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</si>
  <si>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</si>
  <si>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</si>
  <si>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</si>
  <si>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</si>
  <si>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</si>
  <si>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</si>
  <si>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</si>
  <si>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</si>
  <si>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</si>
  <si>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</si>
  <si>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</si>
  <si>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</si>
  <si>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</si>
  <si>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</si>
  <si>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</si>
  <si>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</si>
  <si>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</si>
  <si>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</si>
  <si>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</si>
  <si>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</si>
  <si>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</si>
  <si>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</si>
  <si>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</si>
  <si>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</si>
  <si>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</si>
  <si>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</si>
  <si>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</si>
  <si>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</si>
  <si>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</si>
  <si>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</si>
  <si>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</si>
  <si>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</si>
  <si>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</si>
  <si>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</si>
  <si>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</si>
  <si>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</si>
  <si>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</si>
  <si>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</si>
  <si>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</si>
  <si>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</si>
  <si>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</si>
  <si>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</si>
  <si>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</si>
  <si>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</si>
  <si>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</si>
  <si>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</si>
  <si>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</si>
  <si>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</si>
  <si>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</si>
  <si>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</si>
  <si>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</si>
  <si>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</si>
  <si>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</si>
  <si>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</si>
  <si>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</si>
  <si>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</si>
  <si>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</si>
  <si>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</si>
  <si>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</si>
  <si>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</si>
  <si>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</si>
  <si>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</si>
  <si>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</si>
  <si>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</si>
  <si>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</si>
  <si>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</si>
  <si>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</si>
  <si>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</si>
  <si>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</si>
  <si>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</si>
  <si>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</si>
  <si>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</si>
  <si>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</si>
  <si>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</si>
  <si>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</si>
  <si>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</si>
  <si>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</si>
  <si>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</si>
  <si>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</si>
  <si>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</si>
  <si>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</si>
  <si>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</si>
  <si>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</si>
  <si>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</si>
  <si>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</si>
  <si>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</si>
  <si>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</si>
  <si>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</si>
  <si>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</si>
  <si>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</si>
  <si>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</si>
  <si>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</si>
  <si>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</si>
  <si>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</si>
  <si>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</si>
  <si>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</si>
  <si>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</si>
  <si>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</si>
  <si>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</si>
  <si>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</si>
  <si>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</si>
  <si>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</si>
  <si>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</si>
  <si>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</si>
  <si>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</si>
  <si>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</si>
  <si>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</si>
  <si>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</si>
  <si>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</si>
  <si>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</si>
  <si>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</si>
  <si>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</si>
  <si>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</si>
  <si>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</si>
  <si>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</si>
  <si>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</si>
  <si>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</si>
  <si>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</si>
  <si>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</si>
  <si>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</si>
  <si>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</si>
  <si>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</si>
  <si>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</si>
  <si>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</si>
  <si>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</si>
  <si>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</si>
  <si>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</si>
  <si>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</si>
  <si>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</si>
  <si>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</si>
  <si>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</si>
  <si>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</si>
  <si>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</si>
  <si>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</si>
  <si>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</si>
  <si>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</si>
  <si>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</si>
  <si>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</si>
  <si>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</si>
  <si>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</si>
  <si>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</si>
  <si>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</si>
  <si>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</si>
  <si>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</si>
  <si>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</si>
  <si>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</si>
  <si>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</si>
  <si>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</si>
  <si>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</si>
  <si>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</si>
  <si>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</si>
  <si>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</si>
  <si>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</si>
  <si>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</si>
  <si>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</si>
  <si>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</si>
  <si>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</si>
  <si>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</si>
  <si>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</si>
  <si>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</si>
  <si>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</si>
  <si>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</si>
  <si>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</si>
  <si>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</si>
  <si>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</si>
  <si>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</si>
  <si>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</si>
  <si>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</si>
  <si>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</si>
  <si>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</si>
  <si>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</si>
  <si>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</si>
  <si>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</si>
  <si>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</si>
  <si>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</si>
  <si>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</si>
  <si>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</si>
  <si>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</si>
  <si>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</si>
  <si>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</si>
  <si>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</si>
  <si>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</si>
  <si>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</si>
  <si>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</si>
  <si>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</si>
  <si>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</si>
  <si>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</si>
  <si>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</si>
  <si>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</si>
  <si>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</si>
  <si>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</si>
  <si>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</si>
  <si>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</si>
  <si>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</si>
  <si>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</si>
  <si>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</si>
  <si>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</si>
  <si>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</si>
  <si>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</si>
  <si>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</si>
  <si>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</si>
  <si>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</si>
  <si>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</si>
  <si>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</si>
  <si>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</si>
  <si>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</si>
  <si>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</si>
  <si>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</si>
  <si>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</si>
  <si>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</si>
  <si>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</si>
  <si>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</si>
  <si>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</si>
  <si>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</si>
  <si>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</si>
  <si>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</si>
  <si>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</si>
  <si>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</si>
  <si>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</si>
  <si>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</si>
  <si>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</si>
  <si>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</si>
  <si>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</si>
  <si>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</si>
  <si>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</si>
  <si>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</si>
  <si>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</si>
  <si>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</si>
  <si>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</si>
  <si>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</si>
  <si>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</si>
  <si>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</si>
  <si>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</si>
  <si>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</si>
  <si>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</si>
  <si>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</si>
  <si>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</si>
  <si>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</si>
  <si>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</si>
  <si>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</si>
  <si>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</si>
  <si>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</si>
  <si>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</si>
  <si>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</si>
  <si>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</si>
  <si>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</si>
  <si>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</si>
  <si>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</si>
  <si>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</si>
  <si>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</si>
  <si>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</si>
  <si>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</si>
  <si>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</si>
  <si>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</si>
  <si>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</si>
  <si>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</si>
  <si>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</si>
  <si>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</si>
  <si>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</si>
  <si>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</si>
  <si>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</si>
  <si>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</si>
  <si>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</si>
  <si>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</si>
  <si>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</si>
  <si>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</si>
  <si>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</si>
  <si>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</si>
  <si>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</si>
  <si>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</si>
  <si>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</si>
  <si>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</si>
  <si>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</si>
  <si>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</si>
  <si>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</si>
  <si>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</si>
  <si>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</si>
  <si>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</si>
  <si>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</si>
  <si>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</si>
  <si>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</si>
  <si>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</si>
  <si>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</si>
  <si>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</si>
  <si>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</si>
  <si>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</si>
  <si>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</si>
  <si>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</si>
  <si>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</si>
  <si>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</si>
  <si>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</si>
  <si>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</si>
  <si>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</si>
  <si>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</si>
  <si>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</si>
  <si>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</si>
  <si>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</si>
  <si>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</si>
  <si>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</si>
  <si>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</si>
  <si>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</si>
  <si>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</si>
  <si>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</si>
  <si>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</si>
  <si>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</si>
  <si>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</si>
  <si>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</si>
  <si>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</si>
  <si>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</si>
  <si>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</si>
  <si>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</si>
  <si>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</si>
  <si>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</si>
  <si>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</si>
  <si>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</si>
  <si>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</si>
  <si>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</si>
  <si>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</si>
  <si>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</si>
  <si>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</si>
  <si>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</si>
  <si>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</si>
  <si>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</si>
  <si>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</si>
  <si>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</si>
  <si>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</si>
  <si>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</si>
  <si>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</si>
  <si>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</si>
  <si>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</si>
  <si>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</si>
  <si>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</si>
  <si>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</si>
  <si>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</si>
  <si>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</si>
  <si>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</si>
  <si>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</si>
  <si>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</si>
  <si>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</si>
  <si>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</si>
  <si>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</si>
  <si>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</si>
  <si>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</si>
  <si>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</si>
  <si>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</si>
  <si>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</si>
  <si>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</si>
  <si>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</si>
  <si>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</si>
  <si>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</si>
  <si>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</si>
  <si>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</si>
  <si>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</si>
  <si>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</si>
  <si>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</si>
  <si>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</si>
  <si>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</si>
  <si>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</si>
  <si>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</si>
  <si>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</si>
  <si>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</si>
  <si>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</si>
  <si>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</si>
  <si>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</si>
  <si>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</si>
  <si>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</si>
  <si>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</si>
  <si>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</si>
  <si>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</si>
  <si>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</si>
  <si>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</si>
  <si>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</si>
  <si>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</si>
  <si>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</si>
  <si>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</si>
  <si>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</si>
  <si>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</si>
  <si>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</si>
  <si>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</si>
  <si>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</si>
  <si>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</si>
  <si>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</si>
  <si>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</si>
  <si>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</si>
  <si>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</si>
  <si>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</si>
  <si>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</si>
  <si>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</si>
  <si>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</si>
  <si>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</si>
  <si>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</si>
  <si>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</si>
  <si>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</si>
  <si>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</si>
  <si>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</si>
  <si>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</si>
  <si>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</si>
  <si>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</si>
  <si>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</si>
  <si>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</si>
  <si>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</si>
  <si>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</si>
  <si>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</si>
  <si>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</si>
  <si>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</si>
  <si>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</si>
  <si>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</si>
  <si>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</si>
  <si>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</si>
  <si>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</si>
  <si>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</si>
  <si>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</si>
  <si>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</si>
  <si>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</si>
  <si>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</si>
  <si>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</si>
  <si>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</si>
  <si>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</si>
  <si>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</si>
  <si>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</si>
  <si>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</si>
  <si>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</si>
  <si>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</si>
  <si>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</si>
  <si>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</si>
  <si>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</si>
  <si>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</si>
  <si>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</si>
  <si>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</si>
  <si>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</si>
  <si>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</si>
  <si>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</si>
  <si>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</si>
  <si>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</si>
  <si>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</si>
  <si>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</si>
  <si>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</si>
  <si>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</si>
  <si>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</si>
  <si>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</si>
  <si>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</si>
  <si>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</si>
  <si>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</si>
  <si>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</si>
  <si>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</si>
  <si>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</si>
  <si>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</si>
  <si>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</si>
  <si>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</si>
  <si>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</si>
  <si>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</si>
  <si>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</si>
  <si>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</si>
  <si>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</si>
  <si>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</si>
  <si>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</si>
  <si>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</si>
  <si>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</si>
  <si>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</si>
  <si>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</si>
  <si>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</si>
  <si>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</si>
  <si>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</si>
  <si>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</si>
  <si>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</si>
  <si>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</si>
  <si>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</si>
  <si>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</si>
  <si>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</si>
  <si>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</si>
  <si>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</si>
  <si>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</si>
  <si>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</si>
  <si>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</si>
  <si>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</si>
  <si>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</si>
  <si>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</si>
  <si>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</si>
  <si>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</si>
  <si>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</si>
  <si>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</si>
  <si>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</si>
  <si>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</si>
  <si>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</si>
  <si>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</si>
  <si>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</si>
  <si>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</si>
  <si>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</si>
  <si>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</si>
  <si>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</si>
  <si>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</si>
  <si>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</si>
  <si>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</si>
  <si>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</si>
  <si>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</si>
  <si>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</si>
  <si>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</si>
  <si>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</si>
  <si>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</si>
  <si>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</si>
  <si>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</si>
  <si>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</si>
  <si>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</si>
  <si>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</si>
  <si>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</si>
  <si>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</si>
  <si>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</si>
  <si>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</si>
  <si>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</si>
  <si>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</si>
  <si>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</si>
  <si>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</si>
  <si>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</si>
  <si>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</si>
  <si>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</si>
  <si>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</si>
  <si>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</si>
  <si>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</si>
  <si>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</si>
  <si>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</si>
  <si>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</si>
  <si>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</si>
  <si>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</si>
  <si>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</si>
  <si>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</si>
  <si>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</si>
  <si>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</si>
  <si>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</si>
  <si>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</si>
  <si>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</si>
  <si>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</si>
  <si>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</si>
  <si>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</si>
  <si>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</si>
  <si>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</si>
  <si>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</si>
  <si>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</si>
  <si>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</si>
  <si>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</si>
  <si>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</si>
  <si>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</si>
  <si>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</si>
  <si>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</si>
  <si>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</si>
  <si>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</si>
  <si>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</si>
  <si>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</si>
  <si>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</si>
  <si>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</si>
  <si>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</si>
  <si>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</si>
  <si>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</si>
  <si>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</si>
  <si>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</si>
  <si>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</si>
  <si>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</si>
  <si>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</si>
  <si>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</si>
  <si>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</si>
  <si>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</si>
  <si>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</si>
  <si>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</si>
  <si>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</si>
  <si>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</si>
  <si>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</si>
  <si>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</si>
  <si>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</si>
  <si>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</si>
  <si>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</si>
  <si>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</si>
  <si>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</si>
  <si>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</si>
  <si>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</si>
  <si>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</si>
  <si>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</si>
  <si>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</si>
  <si>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</si>
  <si>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</si>
  <si>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</si>
  <si>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</si>
  <si>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</si>
  <si>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</si>
  <si>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</si>
  <si>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</si>
  <si>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</si>
  <si>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</si>
  <si>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</si>
  <si>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</si>
  <si>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</si>
  <si>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</si>
  <si>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</si>
  <si>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</si>
  <si>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</si>
  <si>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</si>
  <si>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</si>
  <si>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</si>
  <si>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</si>
  <si>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</si>
  <si>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</si>
  <si>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</si>
  <si>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</si>
  <si>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</si>
  <si>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</si>
  <si>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</si>
  <si>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</si>
  <si>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</si>
  <si>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</si>
  <si>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</si>
  <si>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</si>
  <si>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</si>
  <si>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</si>
  <si>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</si>
  <si>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</si>
  <si>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</si>
  <si>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</si>
  <si>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</si>
  <si>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</si>
  <si>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</si>
  <si>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</si>
  <si>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</si>
  <si>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</si>
  <si>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</si>
  <si>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</si>
  <si>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</si>
  <si>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</si>
  <si>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</si>
  <si>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</si>
  <si>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</si>
  <si>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</si>
  <si>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</si>
  <si>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</si>
  <si>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</si>
  <si>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</si>
  <si>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</si>
  <si>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</si>
  <si>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</si>
  <si>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</si>
  <si>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</si>
  <si>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</si>
  <si>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</si>
  <si>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</si>
  <si>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</si>
  <si>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</si>
  <si>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</si>
  <si>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</si>
  <si>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</si>
  <si>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</si>
  <si>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</si>
  <si>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</si>
  <si>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</si>
  <si>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</si>
  <si>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</si>
  <si>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</si>
  <si>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</si>
  <si>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</si>
  <si>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</si>
  <si>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</si>
  <si>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</si>
  <si>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</si>
  <si>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</si>
  <si>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</si>
  <si>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</si>
  <si>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</si>
  <si>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</si>
  <si>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</si>
  <si>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</si>
  <si>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</si>
  <si>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</si>
  <si>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</si>
  <si>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</si>
  <si>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</si>
  <si>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</si>
  <si>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</si>
  <si>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</si>
  <si>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</si>
  <si>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</si>
  <si>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</si>
  <si>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</si>
  <si>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</si>
  <si>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</si>
  <si>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</si>
  <si>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</si>
  <si>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</si>
  <si>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</si>
  <si>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</si>
  <si>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</si>
  <si>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</si>
  <si>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</si>
  <si>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</si>
  <si>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</si>
  <si>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</si>
  <si>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</si>
  <si>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</si>
  <si>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</si>
  <si>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</si>
  <si>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</si>
  <si>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</si>
  <si>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</si>
  <si>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</si>
  <si>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</si>
  <si>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</si>
  <si>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</si>
  <si>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</si>
  <si>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</si>
  <si>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</si>
  <si>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</si>
  <si>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</si>
  <si>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</si>
  <si>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</si>
  <si>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</si>
  <si>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</si>
  <si>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</si>
  <si>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</si>
  <si>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</si>
  <si>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</si>
  <si>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</si>
  <si>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</si>
  <si>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</si>
  <si>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</si>
  <si>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</si>
  <si>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</si>
  <si>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</si>
  <si>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</si>
  <si>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</si>
  <si>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</si>
  <si>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</si>
  <si>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</si>
  <si>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</si>
  <si>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</si>
  <si>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</si>
  <si>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</si>
  <si>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</si>
  <si>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</si>
  <si>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</si>
  <si>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</si>
  <si>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</si>
  <si>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</si>
  <si>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</si>
  <si>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</si>
  <si>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</si>
  <si>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</si>
  <si>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</si>
  <si>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</si>
  <si>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</si>
  <si>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</si>
  <si>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</si>
  <si>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</si>
  <si>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</si>
  <si>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</si>
  <si>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</si>
  <si>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</si>
  <si>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</si>
  <si>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</si>
  <si>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</si>
  <si>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</si>
  <si>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</si>
  <si>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</si>
  <si>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</si>
  <si>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</si>
  <si>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</si>
  <si>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</si>
  <si>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</si>
  <si>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</si>
  <si>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</si>
  <si>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</si>
  <si>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</si>
  <si>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</si>
  <si>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</si>
  <si>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</si>
  <si>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</si>
  <si>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</si>
  <si>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</si>
  <si>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</si>
  <si>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</si>
  <si>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</si>
  <si>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</si>
  <si>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</si>
  <si>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</si>
  <si>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</si>
  <si>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</si>
  <si>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</si>
  <si>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</si>
  <si>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</si>
  <si>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</si>
  <si>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</si>
  <si>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</si>
  <si>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</si>
  <si>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</si>
  <si>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</si>
  <si>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</si>
  <si>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</si>
  <si>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</si>
  <si>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</si>
  <si>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</si>
  <si>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</si>
  <si>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</si>
  <si>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</si>
  <si>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</si>
  <si>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</si>
  <si>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</si>
  <si>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</si>
  <si>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</si>
  <si>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</si>
  <si>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</si>
  <si>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</si>
  <si>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</si>
  <si>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</si>
  <si>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</si>
  <si>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</si>
  <si>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</si>
  <si>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</si>
  <si>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</si>
  <si>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</si>
  <si>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</si>
  <si>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</si>
  <si>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</si>
  <si>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</si>
  <si>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</si>
  <si>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</si>
  <si>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</si>
  <si>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</si>
  <si>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</si>
  <si>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</si>
  <si>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</si>
  <si>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</si>
  <si>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</si>
  <si>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</si>
  <si>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</si>
  <si>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</si>
  <si>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</si>
  <si>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</si>
  <si>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</si>
  <si>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</si>
  <si>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</si>
  <si>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</si>
  <si>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</si>
  <si>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</si>
  <si>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</si>
  <si>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</si>
  <si>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</si>
  <si>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</si>
  <si>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</si>
  <si>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</si>
  <si>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</si>
  <si>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</si>
  <si>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</si>
  <si>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</si>
  <si>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</si>
  <si>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</si>
  <si>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</si>
  <si>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</si>
  <si>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</si>
  <si>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</si>
  <si>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</si>
  <si>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</si>
  <si>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</si>
  <si>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</si>
  <si>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</si>
  <si>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</si>
  <si>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</si>
  <si>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</si>
  <si>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</si>
  <si>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</si>
  <si>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</si>
  <si>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</si>
  <si>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</si>
  <si>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</si>
  <si>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</si>
  <si>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</si>
  <si>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</si>
  <si>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</si>
  <si>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</si>
  <si>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</si>
  <si>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</si>
  <si>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</si>
  <si>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</si>
  <si>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</si>
  <si>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</si>
  <si>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</si>
  <si>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</si>
  <si>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</si>
  <si>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</si>
  <si>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</si>
  <si>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</si>
  <si>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</si>
  <si>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</si>
  <si>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</si>
  <si>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</si>
  <si>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</si>
  <si>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</si>
  <si>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</si>
  <si>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</si>
  <si>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</si>
  <si>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</si>
  <si>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</si>
  <si>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</si>
  <si>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</si>
  <si>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</si>
  <si>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</si>
  <si>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</si>
  <si>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</si>
  <si>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</si>
  <si>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</si>
  <si>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</si>
  <si>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</si>
  <si>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</si>
  <si>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</si>
  <si>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</si>
  <si>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</si>
  <si>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</si>
  <si>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</si>
  <si>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</si>
  <si>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</si>
  <si>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</si>
  <si>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</si>
  <si>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</si>
  <si>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</si>
  <si>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</si>
  <si>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</si>
  <si>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</si>
  <si>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</si>
  <si>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</si>
  <si>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</si>
  <si>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</si>
  <si>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</si>
  <si>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</si>
  <si>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</si>
  <si>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</si>
  <si>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</si>
  <si>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</si>
  <si>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</si>
  <si>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</si>
  <si>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</si>
  <si>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</si>
  <si>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</si>
  <si>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</si>
  <si>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</si>
  <si>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</si>
  <si>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</si>
  <si>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</si>
  <si>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</si>
  <si>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</si>
  <si>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</si>
  <si>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</si>
  <si>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</si>
  <si>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</si>
  <si>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</si>
  <si>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</si>
  <si>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</si>
  <si>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</si>
  <si>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</si>
  <si>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</si>
  <si>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</si>
  <si>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</si>
  <si>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</si>
  <si>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</si>
  <si>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</si>
  <si>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</si>
  <si>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</si>
  <si>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</si>
  <si>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</si>
  <si>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</si>
  <si>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</si>
  <si>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</si>
  <si>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</si>
  <si>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</si>
  <si>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</si>
  <si>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</si>
  <si>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</si>
  <si>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</si>
  <si>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</si>
  <si>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</si>
  <si>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</si>
  <si>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</si>
  <si>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</si>
  <si>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</si>
  <si>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</si>
  <si>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</si>
  <si>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</si>
  <si>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</si>
  <si>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</si>
  <si>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</si>
  <si>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</si>
  <si>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</si>
  <si>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</si>
  <si>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</si>
  <si>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</si>
  <si>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</si>
  <si>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</si>
  <si>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</si>
  <si>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</si>
  <si>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</si>
  <si>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</si>
  <si>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</si>
  <si>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</si>
  <si>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</si>
  <si>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</si>
  <si>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</si>
  <si>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</si>
  <si>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</si>
  <si>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</si>
  <si>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</si>
  <si>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</si>
  <si>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</si>
  <si>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</si>
  <si>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</si>
  <si>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</si>
  <si>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</si>
  <si>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</si>
  <si>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</si>
  <si>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</si>
  <si>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</si>
  <si>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</si>
  <si>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</si>
  <si>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</si>
  <si>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</si>
  <si>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</si>
  <si>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</si>
  <si>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</si>
  <si>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</si>
  <si>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</si>
  <si>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</si>
  <si>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</si>
  <si>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</si>
  <si>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</si>
  <si>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</si>
  <si>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</si>
  <si>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</si>
  <si>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</si>
  <si>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</si>
  <si>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</si>
  <si>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</si>
  <si>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</si>
  <si>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</si>
  <si>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</si>
  <si>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</si>
  <si>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</si>
  <si>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</si>
  <si>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</si>
  <si>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</si>
  <si>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</si>
  <si>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</si>
  <si>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</si>
  <si>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</si>
  <si>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</si>
  <si>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</si>
  <si>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</si>
  <si>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</si>
  <si>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</si>
  <si>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</si>
  <si>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</si>
  <si>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</si>
  <si>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</si>
  <si>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</si>
  <si>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</si>
  <si>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</si>
  <si>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</si>
  <si>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</si>
  <si>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</si>
  <si>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</si>
  <si>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</si>
  <si>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</si>
  <si>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</si>
  <si>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</si>
  <si>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</si>
  <si>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</si>
  <si>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</si>
  <si>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</si>
  <si>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</si>
  <si>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</si>
  <si>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</si>
  <si>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</si>
  <si>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</si>
  <si>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</si>
  <si>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</si>
  <si>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</si>
  <si>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</si>
  <si>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</si>
  <si>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</si>
  <si>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</si>
  <si>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</si>
  <si>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</si>
  <si>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</si>
  <si>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</si>
  <si>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</si>
  <si>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</si>
  <si>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</si>
  <si>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</si>
  <si>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</si>
  <si>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</si>
  <si>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</si>
  <si>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</si>
  <si>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</si>
  <si>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</si>
  <si>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</si>
  <si>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</si>
  <si>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</si>
  <si>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</si>
  <si>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</si>
  <si>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</si>
  <si>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</si>
  <si>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</si>
  <si>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</si>
  <si>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</si>
  <si>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</si>
  <si>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</si>
  <si>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</si>
  <si>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</si>
  <si>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</si>
  <si>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</si>
  <si>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</si>
  <si>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</si>
  <si>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</si>
  <si>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</si>
  <si>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</si>
  <si>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</si>
  <si>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</si>
  <si>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</si>
  <si>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</si>
  <si>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</si>
  <si>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</si>
  <si>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</si>
  <si>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</si>
  <si>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</si>
  <si>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</si>
  <si>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</si>
  <si>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</si>
  <si>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</si>
  <si>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</si>
  <si>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</si>
  <si>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</si>
  <si>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</si>
  <si>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</si>
  <si>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</si>
  <si>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</si>
  <si>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</si>
  <si>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</si>
  <si>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</si>
  <si>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</si>
  <si>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</si>
  <si>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</si>
  <si>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</si>
  <si>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</si>
  <si>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</si>
  <si>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</si>
  <si>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</si>
  <si>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</si>
  <si>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</si>
  <si>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</si>
  <si>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</si>
  <si>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</si>
  <si>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</si>
  <si>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</si>
  <si>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</si>
  <si>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</si>
  <si>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</si>
  <si>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</si>
  <si>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</si>
  <si>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</si>
  <si>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</si>
  <si>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</si>
  <si>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</si>
  <si>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</si>
  <si>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</si>
  <si>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</si>
  <si>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</si>
  <si>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</si>
  <si>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</si>
  <si>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</si>
  <si>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</si>
  <si>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</si>
  <si>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</si>
  <si>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</si>
  <si>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</si>
  <si>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</si>
  <si>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</si>
  <si>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</si>
  <si>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</si>
  <si>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</si>
  <si>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</si>
  <si>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</si>
  <si>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</si>
  <si>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</si>
  <si>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</si>
  <si>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</si>
  <si>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</si>
  <si>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</si>
  <si>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</si>
  <si>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</si>
  <si>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</si>
  <si>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</si>
  <si>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</si>
  <si>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</si>
  <si>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</si>
  <si>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</si>
  <si>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</si>
  <si>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</si>
  <si>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</si>
  <si>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</si>
  <si>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</si>
  <si>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</si>
  <si>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</si>
  <si>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</si>
  <si>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</si>
  <si>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</si>
  <si>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</si>
  <si>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</si>
  <si>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</si>
  <si>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</si>
  <si>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</si>
  <si>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</si>
  <si>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</si>
  <si>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</si>
  <si>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</si>
  <si>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</si>
  <si>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</si>
  <si>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</si>
  <si>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</si>
  <si>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</si>
  <si>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</si>
  <si>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</si>
  <si>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</si>
  <si>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</si>
  <si>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</si>
  <si>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</si>
  <si>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</si>
  <si>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</si>
  <si>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</si>
  <si>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</si>
  <si>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</si>
  <si>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</si>
  <si>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</si>
  <si>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</si>
  <si>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</si>
  <si>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</si>
  <si>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</si>
  <si>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</si>
  <si>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</si>
  <si>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</si>
  <si>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</si>
  <si>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</si>
  <si>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</si>
  <si>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</si>
  <si>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</si>
  <si>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</si>
  <si>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</si>
  <si>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</si>
  <si>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</si>
  <si>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</si>
  <si>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</si>
  <si>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</si>
  <si>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</si>
  <si>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</si>
  <si>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</si>
  <si>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</si>
  <si>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</si>
  <si>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</si>
  <si>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</si>
  <si>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</si>
  <si>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</si>
  <si>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</si>
  <si>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</si>
  <si>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</si>
  <si>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</si>
  <si>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</si>
  <si>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</si>
  <si>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</si>
  <si>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</si>
  <si>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</si>
  <si>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</si>
  <si>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</si>
  <si>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</si>
  <si>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</si>
  <si>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</si>
  <si>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</si>
  <si>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</si>
  <si>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</si>
  <si>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</si>
  <si>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</si>
  <si>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</si>
  <si>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</si>
  <si>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</si>
  <si>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</si>
  <si>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</si>
  <si>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</si>
  <si>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</si>
  <si>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</si>
  <si>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</si>
  <si>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</si>
  <si>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</si>
  <si>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</si>
  <si>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</si>
  <si>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</si>
  <si>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</si>
  <si>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</si>
  <si>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</si>
  <si>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</si>
  <si>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</si>
  <si>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</si>
  <si>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</si>
  <si>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</si>
  <si>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</si>
  <si>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</si>
  <si>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</si>
  <si>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</si>
  <si>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</si>
  <si>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</si>
  <si>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</si>
  <si>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</si>
  <si>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</si>
  <si>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</si>
  <si>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</si>
  <si>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</si>
  <si>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</si>
  <si>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</si>
  <si>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</si>
  <si>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</si>
  <si>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</si>
  <si>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</si>
  <si>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</si>
  <si>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</si>
  <si>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</si>
  <si>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</si>
  <si>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</si>
  <si>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</si>
  <si>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</si>
  <si>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</si>
  <si>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</si>
  <si>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</si>
  <si>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</si>
  <si>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</si>
  <si>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</si>
  <si>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</si>
  <si>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</si>
  <si>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</si>
  <si>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</si>
  <si>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</si>
  <si>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</si>
  <si>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</si>
  <si>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</si>
  <si>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</si>
  <si>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</si>
  <si>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</si>
  <si>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</si>
  <si>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</si>
  <si>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</si>
  <si>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</si>
  <si>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</si>
  <si>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</si>
  <si>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</si>
  <si>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</si>
  <si>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</si>
  <si>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</si>
  <si>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</si>
  <si>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</si>
  <si>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</si>
  <si>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</si>
  <si>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</si>
  <si>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</si>
  <si>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</si>
  <si>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</si>
  <si>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</si>
  <si>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</si>
  <si>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</si>
  <si>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</si>
  <si>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</si>
  <si>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</si>
  <si>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</si>
  <si>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</si>
  <si>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</si>
  <si>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</si>
  <si>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</si>
  <si>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</si>
  <si>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</si>
  <si>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</si>
  <si>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</si>
  <si>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</si>
  <si>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</si>
  <si>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</si>
  <si>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</si>
  <si>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</si>
  <si>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</si>
  <si>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</si>
  <si>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</si>
  <si>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</si>
  <si>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</si>
  <si>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</si>
  <si>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</si>
  <si>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</si>
  <si>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</si>
  <si>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</si>
  <si>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</si>
  <si>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</si>
  <si>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</si>
  <si>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</si>
  <si>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</si>
  <si>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</si>
  <si>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</si>
  <si>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</si>
  <si>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</si>
  <si>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</si>
  <si>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</si>
  <si>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</si>
  <si>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</si>
  <si>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</si>
  <si>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</si>
  <si>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</si>
  <si>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</si>
  <si>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</si>
  <si>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</si>
  <si>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</si>
  <si>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</si>
  <si>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</si>
  <si>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</si>
  <si>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</si>
  <si>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</si>
  <si>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</si>
  <si>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</si>
  <si>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</si>
  <si>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</si>
  <si>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</si>
  <si>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</si>
  <si>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</si>
  <si>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</si>
  <si>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</si>
  <si>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</si>
  <si>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</si>
  <si>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</si>
  <si>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</si>
  <si>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</si>
  <si>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</si>
  <si>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</si>
  <si>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</si>
  <si>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</si>
  <si>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</si>
  <si>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</si>
  <si>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</si>
  <si>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</si>
  <si>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</si>
  <si>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</si>
  <si>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</si>
  <si>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</si>
  <si>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</si>
  <si>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</si>
  <si>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</si>
  <si>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</si>
  <si>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</si>
  <si>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</si>
  <si>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</si>
  <si>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</si>
  <si>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</si>
  <si>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</si>
  <si>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</si>
  <si>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</si>
  <si>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</si>
  <si>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</si>
  <si>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</si>
  <si>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</si>
  <si>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</si>
  <si>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</si>
  <si>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</si>
  <si>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</si>
  <si>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</si>
  <si>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</si>
  <si>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</si>
  <si>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</si>
  <si>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</si>
  <si>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</si>
  <si>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</si>
  <si>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</si>
  <si>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</si>
  <si>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</si>
  <si>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</si>
  <si>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</si>
  <si>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</si>
  <si>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</si>
  <si>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</si>
  <si>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</si>
  <si>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</si>
  <si>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</si>
  <si>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</si>
  <si>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</si>
  <si>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</si>
  <si>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</si>
  <si>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</si>
  <si>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</si>
  <si>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</si>
  <si>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</si>
  <si>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</si>
  <si>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</si>
  <si>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</si>
  <si>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</si>
  <si>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</si>
  <si>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</si>
  <si>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</si>
  <si>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</si>
  <si>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</si>
  <si>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</si>
  <si>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</si>
  <si>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</si>
  <si>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</si>
  <si>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</si>
  <si>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</si>
  <si>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</si>
  <si>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</si>
  <si>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</si>
  <si>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</si>
  <si>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</si>
  <si>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</si>
  <si>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</si>
  <si>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</si>
  <si>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</si>
  <si>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</si>
  <si>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</si>
  <si>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</si>
  <si>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</si>
  <si>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</si>
  <si>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</si>
  <si>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</si>
  <si>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</si>
  <si>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</si>
  <si>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</si>
  <si>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</si>
  <si>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</si>
  <si>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</si>
  <si>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</si>
  <si>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</si>
  <si>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</si>
  <si>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</si>
  <si>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</si>
  <si>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</si>
  <si>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</si>
  <si>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</si>
  <si>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</si>
  <si>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</si>
  <si>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</si>
  <si>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</si>
  <si>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</si>
  <si>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</si>
  <si>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</si>
  <si>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</si>
  <si>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</si>
  <si>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</si>
  <si>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</si>
  <si>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</si>
  <si>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</si>
  <si>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</si>
  <si>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</si>
  <si>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</si>
  <si>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</si>
  <si>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</si>
  <si>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</si>
  <si>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</si>
  <si>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</si>
  <si>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</si>
  <si>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</si>
  <si>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</si>
  <si>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</si>
  <si>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</si>
  <si>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</si>
  <si>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</si>
  <si>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</si>
  <si>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</si>
  <si>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</si>
  <si>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</si>
  <si>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</si>
  <si>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</si>
  <si>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</si>
  <si>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</si>
  <si>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</si>
  <si>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</si>
  <si>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</si>
  <si>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</si>
  <si>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</si>
  <si>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</si>
  <si>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</si>
  <si>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</si>
  <si>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</si>
  <si>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</si>
  <si>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</si>
  <si>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</si>
  <si>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</si>
  <si>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</si>
  <si>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</si>
  <si>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</si>
  <si>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</si>
  <si>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</si>
  <si>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</si>
  <si>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</si>
  <si>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</si>
  <si>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</si>
  <si>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</si>
  <si>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</si>
  <si>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</si>
  <si>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</si>
  <si>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</si>
  <si>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</si>
  <si>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</si>
  <si>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</si>
  <si>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</si>
  <si>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</si>
  <si>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</si>
  <si>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</si>
  <si>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</si>
  <si>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</si>
  <si>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</si>
  <si>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</si>
  <si>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</si>
  <si>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</si>
  <si>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</si>
  <si>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</si>
  <si>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</si>
  <si>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</si>
  <si>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</si>
  <si>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</si>
  <si>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</si>
  <si>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</si>
  <si>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</si>
  <si>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</si>
  <si>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</si>
  <si>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</si>
  <si>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</si>
  <si>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</si>
  <si>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</si>
  <si>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</si>
  <si>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</si>
  <si>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</si>
  <si>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</si>
  <si>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</si>
  <si>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</si>
  <si>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</si>
  <si>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</si>
  <si>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</si>
  <si>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</si>
  <si>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</si>
  <si>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</si>
  <si>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</si>
  <si>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</si>
  <si>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</si>
  <si>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</si>
  <si>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</si>
  <si>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</si>
  <si>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</si>
  <si>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</si>
  <si>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</si>
  <si>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</si>
  <si>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</si>
  <si>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</si>
  <si>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</si>
  <si>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</si>
  <si>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</si>
  <si>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</si>
  <si>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</si>
  <si>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</si>
  <si>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</si>
  <si>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</si>
  <si>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</si>
  <si>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</si>
  <si>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</si>
  <si>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</si>
  <si>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</si>
  <si>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</si>
  <si>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</si>
  <si>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</si>
  <si>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</si>
  <si>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</si>
  <si>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</si>
  <si>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</si>
  <si>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</si>
  <si>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</si>
  <si>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</si>
  <si>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</si>
  <si>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</si>
  <si>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</si>
  <si>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</si>
  <si>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</si>
  <si>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</si>
  <si>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</si>
  <si>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</si>
  <si>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</si>
  <si>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</si>
  <si>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</si>
  <si>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</si>
  <si>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</si>
  <si>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</si>
  <si>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</si>
  <si>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</si>
  <si>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</si>
  <si>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</si>
  <si>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</si>
  <si>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</si>
  <si>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</si>
  <si>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</si>
  <si>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</si>
  <si>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</si>
  <si>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</si>
  <si>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</si>
  <si>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</si>
  <si>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</si>
  <si>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</si>
  <si>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</si>
  <si>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</si>
  <si>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</si>
  <si>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</si>
  <si>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</si>
  <si>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</si>
  <si>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</si>
  <si>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</si>
  <si>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</si>
  <si>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</si>
  <si>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</si>
  <si>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</si>
  <si>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</si>
  <si>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</si>
  <si>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</si>
  <si>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</si>
  <si>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</si>
  <si>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</si>
  <si>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</si>
  <si>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</si>
  <si>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</si>
  <si>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</si>
  <si>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</si>
  <si>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</si>
  <si>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</si>
  <si>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</si>
  <si>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</si>
  <si>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</si>
  <si>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</si>
  <si>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</si>
  <si>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</si>
  <si>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</si>
  <si>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</si>
  <si>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</si>
  <si>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</si>
  <si>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</si>
  <si>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</si>
  <si>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</si>
  <si>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</si>
  <si>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</si>
  <si>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</si>
  <si>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</si>
  <si>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</si>
  <si>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</si>
  <si>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</si>
  <si>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</si>
  <si>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</si>
  <si>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</si>
  <si>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</si>
  <si>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</si>
  <si>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</si>
  <si>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</si>
  <si>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</si>
  <si>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</si>
  <si>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</si>
  <si>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</si>
  <si>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</si>
  <si>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</si>
  <si>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</si>
  <si>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</si>
  <si>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</si>
  <si>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</si>
  <si>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</si>
  <si>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</si>
  <si>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</si>
  <si>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</si>
  <si>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</si>
  <si>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</si>
  <si>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</si>
  <si>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</si>
  <si>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</si>
  <si>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</si>
  <si>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</si>
  <si>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</si>
  <si>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</si>
  <si>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</si>
  <si>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</si>
  <si>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</si>
  <si>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</si>
  <si>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</si>
  <si>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</si>
  <si>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</si>
  <si>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</si>
  <si>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</si>
  <si>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</si>
  <si>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</si>
  <si>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</si>
  <si>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</si>
  <si>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</si>
  <si>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</si>
  <si>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</si>
  <si>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</si>
  <si>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</si>
  <si>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</si>
  <si>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</si>
  <si>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</si>
  <si>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</si>
  <si>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</si>
  <si>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</si>
  <si>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</si>
  <si>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</si>
  <si>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</si>
  <si>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</si>
  <si>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</si>
  <si>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</si>
  <si>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</si>
  <si>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</si>
  <si>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</si>
  <si>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</si>
  <si>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</si>
  <si>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</si>
  <si>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</si>
  <si>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</si>
  <si>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</si>
  <si>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</si>
  <si>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</si>
  <si>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</si>
  <si>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</si>
  <si>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</si>
  <si>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</si>
  <si>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</si>
  <si>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</si>
  <si>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</si>
  <si>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</si>
  <si>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</si>
  <si>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</si>
  <si>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</si>
  <si>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</si>
  <si>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</si>
  <si>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</si>
  <si>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</si>
  <si>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</si>
  <si>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</si>
  <si>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</si>
  <si>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</si>
  <si>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</si>
  <si>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</si>
  <si>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</si>
  <si>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</si>
  <si>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</si>
  <si>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</si>
  <si>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</si>
  <si>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</si>
  <si>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</si>
  <si>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</si>
  <si>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</si>
  <si>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</si>
  <si>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</si>
  <si>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</si>
  <si>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</si>
  <si>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</si>
  <si>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</si>
  <si>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</si>
  <si>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</si>
  <si>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</si>
  <si>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</si>
  <si>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</si>
  <si>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</si>
  <si>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</si>
  <si>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</si>
  <si>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</si>
  <si>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</si>
  <si>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</si>
  <si>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</si>
  <si>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</si>
  <si>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</si>
  <si>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</si>
  <si>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</si>
  <si>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</si>
  <si>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</si>
  <si>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</si>
  <si>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</si>
  <si>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</si>
  <si>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</si>
  <si>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</si>
  <si>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</si>
  <si>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</si>
  <si>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</si>
  <si>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</si>
  <si>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</si>
  <si>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</si>
  <si>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</si>
  <si>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</si>
  <si>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</si>
  <si>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</si>
  <si>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</si>
  <si>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</si>
  <si>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</si>
  <si>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</si>
  <si>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</si>
  <si>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</si>
  <si>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</si>
  <si>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</si>
  <si>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</si>
  <si>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</si>
  <si>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</si>
  <si>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</si>
  <si>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</si>
  <si>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</si>
  <si>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</si>
  <si>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</si>
  <si>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</si>
  <si>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</si>
  <si>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</si>
  <si>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</si>
  <si>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</si>
  <si>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</si>
  <si>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</si>
  <si>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</si>
  <si>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</si>
  <si>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</si>
  <si>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</si>
  <si>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</si>
  <si>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</si>
  <si>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</si>
  <si>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</si>
  <si>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</si>
  <si>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</si>
  <si>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</si>
  <si>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</si>
  <si>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</si>
  <si>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</si>
  <si>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</si>
  <si>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</si>
  <si>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</si>
  <si>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</si>
  <si>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</si>
  <si>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</si>
  <si>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</si>
  <si>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</si>
  <si>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</si>
  <si>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</si>
  <si>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</si>
  <si>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</si>
  <si>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</si>
  <si>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</si>
  <si>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</si>
  <si>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</si>
  <si>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</si>
  <si>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</si>
  <si>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</si>
  <si>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</si>
  <si>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</si>
  <si>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</si>
  <si>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</si>
  <si>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</si>
  <si>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</si>
  <si>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</si>
  <si>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</si>
  <si>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</si>
  <si>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</si>
  <si>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</si>
  <si>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</si>
  <si>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</si>
  <si>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</si>
  <si>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</si>
  <si>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</si>
  <si>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</si>
  <si>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</si>
  <si>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</si>
  <si>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</si>
  <si>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</si>
  <si>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</si>
  <si>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</si>
  <si>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</si>
  <si>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</si>
  <si>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</si>
  <si>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</si>
  <si>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</si>
  <si>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</si>
  <si>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</si>
  <si>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</si>
  <si>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</si>
  <si>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</si>
  <si>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</si>
  <si>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</si>
  <si>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</si>
  <si>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</si>
  <si>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</si>
  <si>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</si>
  <si>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</si>
  <si>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</si>
  <si>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</si>
  <si>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</si>
  <si>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</si>
  <si>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</si>
  <si>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</si>
  <si>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</si>
  <si>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</si>
  <si>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</si>
  <si>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</si>
  <si>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</si>
  <si>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</si>
  <si>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</si>
  <si>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</si>
  <si>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</si>
  <si>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</si>
  <si>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</si>
  <si>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</si>
  <si>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</si>
  <si>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</si>
  <si>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</si>
  <si>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</si>
  <si>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</si>
  <si>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</si>
  <si>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</si>
  <si>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</si>
  <si>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</si>
  <si>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</si>
  <si>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</si>
  <si>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</si>
  <si>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</si>
  <si>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</si>
  <si>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</si>
  <si>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</si>
  <si>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</si>
  <si>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</si>
  <si>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</si>
  <si>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</si>
  <si>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</si>
  <si>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</si>
  <si>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</si>
  <si>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</si>
  <si>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</si>
  <si>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</si>
  <si>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</si>
  <si>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</si>
  <si>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</si>
  <si>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</si>
  <si>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</si>
  <si>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</si>
  <si>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</si>
  <si>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</si>
  <si>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</si>
  <si>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</si>
  <si>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</si>
  <si>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</si>
  <si>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</si>
  <si>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</si>
  <si>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</si>
  <si>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</si>
  <si>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</si>
  <si>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</si>
  <si>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</si>
  <si>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</si>
  <si>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</si>
  <si>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</si>
  <si>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</si>
  <si>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</si>
  <si>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</si>
  <si>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</si>
  <si>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</si>
  <si>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</si>
  <si>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</si>
  <si>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</si>
  <si>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</si>
  <si>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</si>
  <si>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</si>
  <si>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</si>
  <si>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</si>
  <si>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</si>
  <si>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</si>
  <si>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</si>
  <si>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</si>
  <si>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</si>
  <si>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</si>
  <si>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</si>
  <si>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</si>
  <si>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</si>
  <si>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</si>
  <si>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</si>
  <si>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</si>
  <si>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</si>
  <si>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</si>
  <si>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</si>
  <si>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</si>
  <si>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</si>
  <si>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</si>
  <si>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</si>
  <si>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</si>
  <si>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</si>
  <si>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</si>
  <si>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</si>
  <si>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</si>
  <si>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</si>
  <si>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</si>
  <si>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</si>
  <si>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</si>
  <si>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</si>
  <si>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</si>
  <si>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</si>
  <si>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</si>
  <si>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</si>
  <si>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</si>
  <si>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</si>
  <si>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</si>
  <si>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</si>
  <si>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</si>
  <si>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</si>
  <si>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</si>
  <si>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</si>
  <si>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</si>
  <si>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</si>
  <si>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</si>
  <si>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</si>
  <si>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</si>
  <si>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</si>
  <si>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</si>
  <si>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</si>
  <si>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</si>
  <si>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</si>
  <si>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</si>
  <si>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</si>
  <si>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</si>
  <si>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</si>
  <si>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</si>
  <si>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</si>
  <si>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</si>
  <si>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</si>
  <si>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</si>
  <si>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</si>
  <si>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</si>
  <si>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</si>
  <si>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</si>
  <si>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</si>
  <si>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</si>
  <si>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</si>
  <si>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</si>
  <si>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</si>
  <si>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</si>
  <si>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</si>
  <si>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</si>
  <si>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</si>
  <si>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</si>
  <si>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</si>
  <si>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</si>
  <si>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</si>
  <si>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</si>
  <si>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</si>
  <si>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</si>
  <si>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</si>
  <si>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</si>
  <si>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</si>
  <si>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</si>
  <si>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</si>
  <si>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</si>
  <si>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</si>
  <si>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</si>
  <si>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</si>
  <si>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</si>
  <si>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</si>
  <si>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</si>
  <si>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</si>
  <si>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</si>
  <si>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</si>
  <si>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</si>
  <si>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</si>
  <si>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</si>
  <si>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</si>
  <si>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</si>
  <si>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</si>
  <si>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</si>
  <si>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</si>
  <si>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</si>
  <si>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</si>
  <si>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</si>
  <si>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</si>
  <si>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</si>
  <si>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</si>
  <si>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</si>
  <si>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</si>
  <si>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</si>
  <si>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</si>
  <si>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</si>
  <si>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</si>
  <si>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</si>
  <si>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</si>
  <si>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</si>
  <si>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</si>
  <si>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</si>
  <si>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</si>
  <si>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</si>
  <si>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</si>
  <si>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</si>
  <si>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</si>
  <si>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</si>
  <si>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</si>
  <si>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</si>
  <si>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</si>
  <si>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</si>
  <si>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</si>
  <si>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</si>
  <si>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</si>
  <si>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</si>
  <si>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</si>
  <si>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</si>
  <si>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</si>
  <si>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</si>
  <si>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</si>
  <si>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</si>
  <si>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</si>
  <si>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</si>
  <si>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</si>
  <si>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</si>
  <si>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</si>
  <si>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</si>
  <si>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</si>
  <si>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</si>
  <si>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</si>
  <si>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</si>
  <si>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</si>
  <si>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</si>
  <si>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</si>
  <si>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</si>
  <si>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</si>
  <si>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</si>
  <si>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</si>
  <si>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</si>
  <si>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</si>
  <si>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</si>
  <si>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</si>
  <si>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</si>
  <si>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</si>
  <si>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</si>
  <si>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</si>
  <si>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</si>
  <si>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</si>
  <si>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</si>
  <si>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</si>
  <si>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</si>
  <si>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</si>
  <si>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</si>
  <si>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</si>
  <si>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</si>
  <si>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</si>
  <si>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</si>
  <si>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</si>
  <si>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</si>
  <si>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</si>
  <si>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</si>
  <si>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</si>
  <si>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</si>
  <si>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</si>
  <si>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</si>
  <si>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</si>
  <si>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</si>
  <si>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</si>
  <si>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</si>
  <si>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</si>
  <si>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</si>
  <si>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</si>
  <si>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</si>
  <si>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</si>
  <si>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</si>
  <si>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</si>
  <si>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</si>
  <si>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</si>
  <si>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</si>
  <si>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</si>
  <si>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</si>
  <si>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</si>
  <si>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</si>
  <si>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</si>
  <si>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</si>
  <si>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</si>
  <si>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</si>
  <si>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</si>
  <si>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</si>
  <si>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</si>
  <si>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</si>
  <si>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</si>
  <si>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</si>
  <si>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</si>
  <si>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</si>
  <si>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</si>
  <si>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</si>
  <si>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</si>
  <si>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</si>
  <si>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</si>
  <si>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</si>
  <si>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</si>
  <si>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</si>
  <si>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</si>
  <si>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</si>
  <si>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</si>
  <si>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</si>
  <si>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</si>
  <si>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</si>
  <si>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</si>
  <si>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</si>
  <si>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</si>
  <si>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</si>
  <si>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</si>
  <si>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</si>
  <si>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</si>
  <si>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</si>
  <si>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</si>
  <si>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</si>
  <si>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</si>
  <si>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</si>
  <si>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</si>
  <si>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</si>
  <si>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</si>
  <si>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</si>
  <si>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</si>
  <si>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</si>
  <si>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</si>
  <si>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</si>
  <si>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</si>
  <si>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</si>
  <si>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</si>
  <si>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</si>
  <si>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</si>
  <si>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</si>
  <si>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</si>
  <si>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</si>
  <si>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</si>
  <si>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</si>
  <si>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</si>
  <si>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</si>
  <si>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</si>
  <si>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</si>
  <si>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</si>
  <si>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</si>
  <si>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</si>
  <si>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</si>
  <si>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</si>
  <si>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</si>
  <si>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</si>
  <si>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</si>
  <si>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</si>
  <si>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</si>
  <si>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</si>
  <si>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</si>
  <si>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</si>
  <si>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</si>
  <si>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</si>
  <si>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</si>
  <si>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</si>
  <si>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</si>
  <si>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</si>
  <si>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</si>
  <si>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</si>
  <si>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</si>
  <si>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</si>
  <si>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</si>
  <si>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</si>
  <si>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</si>
  <si>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</si>
  <si>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</si>
  <si>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</si>
  <si>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</si>
  <si>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</si>
  <si>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</si>
  <si>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</si>
  <si>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</si>
  <si>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</si>
  <si>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</si>
  <si>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</si>
  <si>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</si>
  <si>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</si>
  <si>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</si>
  <si>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</si>
  <si>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</si>
  <si>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</si>
  <si>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</si>
  <si>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</si>
  <si>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</si>
  <si>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</si>
  <si>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</si>
  <si>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</si>
  <si>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</si>
  <si>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</si>
  <si>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</si>
  <si>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</si>
  <si>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</si>
  <si>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</si>
  <si>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</si>
  <si>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</si>
  <si>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</si>
  <si>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</si>
  <si>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</si>
  <si>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</si>
  <si>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</si>
  <si>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</si>
  <si>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</si>
  <si>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</si>
  <si>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</si>
  <si>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</si>
  <si>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</si>
  <si>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</si>
  <si>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</si>
  <si>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</si>
  <si>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</si>
  <si>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</si>
  <si>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</si>
  <si>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</si>
  <si>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</si>
  <si>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</si>
  <si>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</si>
  <si>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</si>
  <si>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</si>
  <si>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</si>
  <si>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</si>
  <si>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</si>
  <si>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</si>
  <si>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</si>
  <si>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</si>
  <si>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</si>
  <si>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</si>
  <si>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</si>
  <si>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</si>
  <si>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</si>
  <si>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</si>
  <si>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</si>
  <si>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</si>
  <si>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</si>
  <si>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</si>
  <si>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</si>
  <si>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</si>
  <si>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</si>
  <si>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</si>
  <si>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</si>
  <si>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</si>
  <si>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</si>
  <si>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</si>
  <si>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</si>
  <si>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</si>
  <si>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</si>
  <si>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</si>
  <si>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</si>
  <si>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</si>
  <si>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</si>
  <si>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</si>
  <si>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</si>
  <si>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</si>
  <si>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</si>
  <si>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</si>
  <si>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</si>
  <si>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</si>
  <si>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</si>
  <si>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</si>
  <si>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</si>
  <si>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</si>
  <si>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</si>
  <si>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</si>
  <si>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</si>
  <si>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</si>
  <si>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</si>
  <si>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</si>
  <si>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</si>
  <si>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</si>
  <si>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</si>
  <si>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</si>
  <si>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</si>
  <si>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</si>
  <si>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</si>
  <si>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</si>
  <si>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</si>
  <si>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</si>
  <si>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</si>
  <si>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</si>
  <si>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</si>
  <si>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</si>
  <si>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</si>
  <si>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</si>
  <si>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</si>
  <si>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</si>
  <si>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</si>
  <si>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</si>
  <si>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</si>
  <si>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</si>
  <si>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</si>
  <si>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</si>
  <si>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</si>
  <si>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</si>
  <si>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</si>
  <si>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</si>
  <si>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</si>
  <si>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</si>
  <si>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</si>
  <si>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</si>
  <si>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</si>
  <si>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</si>
  <si>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</si>
  <si>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</si>
  <si>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</si>
  <si>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</si>
  <si>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</si>
  <si>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</si>
  <si>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</si>
  <si>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</si>
  <si>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</si>
  <si>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</si>
  <si>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</si>
  <si>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</si>
  <si>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</si>
  <si>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</si>
  <si>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</si>
  <si>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</si>
  <si>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</si>
  <si>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</si>
  <si>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</si>
  <si>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</si>
  <si>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</si>
  <si>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</si>
  <si>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</si>
  <si>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</si>
  <si>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</si>
  <si>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</si>
  <si>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</si>
  <si>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</si>
  <si>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</si>
  <si>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</si>
  <si>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</si>
  <si>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</si>
  <si>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</si>
  <si>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</si>
  <si>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</si>
  <si>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</si>
  <si>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</si>
  <si>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</si>
  <si>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</si>
  <si>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</si>
  <si>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</si>
  <si>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</si>
  <si>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</si>
  <si>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</si>
  <si>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</si>
  <si>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</si>
  <si>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</si>
  <si>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</si>
  <si>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</si>
  <si>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</si>
  <si>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</si>
  <si>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</si>
  <si>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</si>
  <si>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</si>
  <si>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</si>
  <si>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</si>
  <si>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</si>
  <si>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</si>
  <si>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</si>
  <si>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</si>
  <si>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</si>
  <si>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</si>
  <si>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</si>
  <si>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</si>
  <si>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</si>
  <si>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</si>
  <si>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</si>
  <si>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</si>
  <si>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</si>
  <si>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</si>
  <si>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</si>
  <si>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</si>
  <si>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</si>
  <si>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</si>
  <si>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</si>
  <si>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</si>
  <si>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</si>
  <si>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</si>
  <si>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</si>
  <si>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</si>
  <si>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</si>
  <si>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</si>
  <si>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</si>
  <si>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</si>
  <si>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</si>
  <si>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</si>
  <si>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</si>
  <si>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</si>
  <si>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</si>
  <si>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</si>
  <si>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</si>
  <si>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</si>
  <si>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</si>
  <si>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</si>
  <si>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</si>
  <si>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</si>
  <si>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</si>
  <si>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</si>
  <si>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</si>
  <si>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</si>
  <si>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</si>
  <si>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</si>
  <si>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</si>
  <si>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</si>
  <si>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</si>
  <si>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</si>
  <si>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</si>
  <si>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</si>
  <si>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</si>
  <si>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</si>
  <si>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</si>
  <si>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</si>
  <si>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</si>
  <si>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</si>
  <si>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</si>
  <si>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</si>
  <si>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</si>
  <si>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</si>
  <si>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</si>
  <si>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</si>
  <si>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</si>
  <si>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</si>
  <si>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</si>
  <si>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</si>
  <si>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</si>
  <si>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</si>
  <si>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</si>
  <si>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</si>
  <si>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</si>
  <si>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</si>
  <si>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</si>
  <si>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</si>
  <si>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</si>
  <si>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</si>
  <si>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</si>
  <si>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</si>
  <si>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</si>
  <si>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</si>
  <si>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</si>
  <si>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</si>
  <si>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</si>
  <si>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</si>
  <si>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</si>
  <si>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</si>
  <si>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</si>
  <si>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</si>
  <si>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</si>
  <si>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</si>
  <si>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</si>
  <si>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</si>
  <si>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</si>
  <si>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</si>
  <si>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</si>
  <si>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</si>
  <si>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</si>
  <si>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</si>
  <si>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</si>
  <si>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</si>
  <si>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</si>
  <si>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</si>
  <si>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</si>
  <si>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</si>
  <si>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</si>
  <si>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</si>
  <si>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</si>
  <si>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</si>
  <si>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</si>
  <si>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</si>
  <si>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</si>
  <si>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</si>
  <si>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</si>
  <si>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</si>
  <si>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</si>
  <si>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</si>
  <si>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</si>
  <si>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</si>
  <si>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</si>
  <si>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</si>
  <si>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</si>
  <si>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</si>
  <si>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</si>
  <si>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</si>
  <si>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</si>
  <si>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</si>
  <si>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</si>
  <si>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</si>
  <si>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</si>
  <si>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</si>
  <si>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</si>
  <si>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</si>
  <si>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</si>
  <si>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</si>
  <si>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</si>
  <si>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</si>
  <si>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</si>
  <si>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</si>
  <si>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</si>
  <si>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</si>
  <si>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</si>
  <si>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</si>
  <si>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</si>
  <si>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</si>
  <si>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</si>
  <si>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</si>
  <si>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</si>
  <si>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</si>
  <si>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</si>
  <si>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</si>
  <si>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</si>
  <si>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</si>
  <si>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</si>
  <si>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</si>
  <si>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</si>
  <si>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</si>
  <si>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</si>
  <si>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</si>
  <si>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</si>
  <si>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</si>
  <si>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</si>
  <si>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</si>
  <si>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</si>
  <si>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</si>
  <si>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</si>
  <si>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</si>
  <si>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</si>
  <si>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</si>
  <si>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</si>
  <si>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</si>
  <si>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</si>
  <si>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</si>
  <si>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</si>
  <si>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</si>
  <si>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</si>
  <si>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</si>
  <si>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</si>
  <si>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</si>
  <si>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</si>
  <si>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</si>
  <si>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</si>
  <si>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</si>
  <si>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</si>
  <si>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</si>
  <si>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</si>
  <si>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</si>
  <si>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</si>
  <si>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</si>
  <si>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</si>
  <si>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</si>
  <si>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</si>
  <si>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</si>
  <si>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</si>
  <si>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</si>
  <si>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</si>
  <si>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</si>
  <si>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</si>
  <si>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</si>
  <si>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</si>
  <si>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</si>
  <si>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</si>
  <si>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</si>
  <si>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</si>
  <si>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</si>
  <si>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</si>
  <si>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</si>
  <si>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</si>
  <si>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</si>
  <si>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</si>
  <si>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</si>
  <si>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</si>
  <si>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</si>
  <si>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</si>
  <si>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</si>
  <si>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</si>
  <si>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</si>
  <si>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</si>
  <si>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</si>
  <si>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</si>
  <si>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</si>
  <si>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</si>
  <si>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</si>
  <si>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</si>
  <si>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</si>
  <si>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</si>
  <si>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</si>
  <si>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</si>
  <si>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</si>
  <si>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</si>
  <si>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</si>
  <si>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</si>
  <si>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</si>
  <si>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</si>
  <si>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</si>
  <si>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</si>
  <si>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</si>
  <si>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</si>
  <si>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</si>
  <si>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</si>
  <si>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</si>
  <si>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</si>
  <si>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</si>
  <si>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</si>
  <si>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</si>
  <si>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</si>
  <si>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</si>
  <si>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</si>
  <si>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</si>
  <si>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</si>
  <si>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</si>
  <si>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</si>
  <si>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</si>
  <si>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</si>
  <si>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</si>
  <si>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</si>
  <si>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</si>
  <si>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</si>
  <si>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</si>
  <si>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</si>
  <si>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</si>
  <si>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</si>
  <si>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</si>
  <si>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</si>
  <si>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</si>
  <si>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</si>
  <si>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</si>
  <si>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</si>
  <si>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</si>
  <si>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</si>
  <si>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</si>
  <si>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</si>
  <si>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</si>
  <si>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</si>
  <si>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</si>
  <si>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</si>
  <si>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</si>
  <si>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</si>
  <si>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</si>
  <si>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</si>
  <si>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</si>
  <si>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</si>
  <si>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</si>
  <si>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</si>
  <si>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</si>
  <si>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</si>
  <si>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</si>
  <si>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</si>
  <si>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</si>
  <si>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</si>
  <si>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</si>
  <si>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</si>
  <si>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</si>
  <si>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</si>
  <si>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</si>
  <si>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</si>
  <si>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</si>
  <si>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</si>
  <si>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</si>
  <si>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</si>
  <si>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</si>
  <si>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</si>
  <si>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</si>
  <si>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</si>
  <si>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</si>
  <si>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</si>
  <si>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</si>
  <si>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</si>
  <si>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</si>
  <si>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</si>
  <si>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</si>
  <si>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</si>
  <si>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</si>
  <si>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</si>
  <si>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</si>
  <si>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</si>
  <si>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</si>
  <si>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</si>
  <si>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</si>
  <si>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</si>
  <si>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</si>
  <si>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</si>
  <si>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</si>
  <si>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</si>
  <si>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</si>
  <si>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</si>
  <si>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</si>
  <si>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</si>
  <si>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</si>
  <si>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</si>
  <si>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</si>
  <si>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</si>
  <si>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</si>
  <si>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</si>
  <si>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</si>
  <si>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</si>
  <si>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</si>
  <si>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</si>
  <si>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</si>
  <si>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</si>
  <si>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</si>
  <si>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</si>
  <si>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</si>
  <si>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</si>
  <si>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</si>
  <si>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</si>
  <si>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</si>
  <si>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</si>
  <si>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</si>
  <si>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</si>
  <si>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</si>
  <si>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</si>
  <si>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</si>
  <si>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</si>
  <si>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</si>
  <si>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</si>
  <si>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</si>
  <si>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</si>
  <si>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</si>
  <si>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</si>
  <si>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</si>
  <si>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</si>
  <si>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</si>
  <si>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</si>
  <si>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</si>
  <si>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</si>
  <si>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</si>
  <si>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</si>
  <si>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</si>
  <si>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</si>
  <si>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</si>
  <si>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</si>
  <si>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</si>
  <si>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</si>
  <si>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</si>
  <si>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</si>
  <si>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</si>
  <si>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</si>
  <si>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</si>
  <si>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</si>
  <si>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</si>
  <si>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</si>
  <si>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</si>
  <si>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</si>
  <si>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</si>
  <si>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</si>
  <si>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</si>
  <si>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</si>
  <si>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</si>
  <si>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</si>
  <si>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</si>
  <si>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</si>
  <si>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</si>
  <si>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</si>
  <si>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</si>
  <si>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</si>
  <si>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</si>
  <si>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</si>
  <si>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</si>
  <si>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</si>
  <si>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</si>
  <si>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</si>
  <si>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</si>
  <si>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</si>
  <si>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</si>
  <si>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</si>
  <si>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</si>
  <si>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</si>
  <si>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</si>
  <si>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</si>
  <si>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</si>
  <si>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</si>
  <si>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</si>
  <si>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</si>
  <si>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</si>
  <si>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</si>
  <si>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</si>
  <si>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</si>
  <si>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</si>
  <si>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</si>
  <si>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</si>
  <si>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</si>
  <si>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</si>
  <si>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</si>
  <si>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</si>
  <si>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</si>
  <si>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</si>
  <si>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</si>
  <si>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</si>
  <si>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</si>
  <si>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</si>
  <si>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</si>
  <si>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</si>
  <si>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</si>
  <si>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</si>
  <si>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</si>
  <si>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</si>
  <si>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</si>
  <si>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</si>
  <si>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</si>
  <si>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</si>
  <si>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</si>
  <si>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</si>
  <si>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</si>
  <si>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</si>
  <si>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</si>
  <si>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</si>
  <si>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</si>
  <si>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</si>
  <si>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</si>
  <si>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</si>
  <si>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</si>
  <si>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</si>
  <si>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</si>
  <si>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</si>
  <si>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</si>
  <si>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</si>
  <si>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</si>
  <si>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</si>
  <si>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</si>
  <si>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</si>
  <si>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</si>
  <si>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</si>
  <si>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</si>
  <si>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</si>
  <si>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</si>
  <si>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</si>
  <si>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</si>
  <si>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</si>
  <si>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</si>
  <si>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</si>
  <si>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</si>
  <si>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</si>
  <si>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</si>
  <si>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</si>
  <si>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</si>
  <si>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</si>
  <si>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</si>
  <si>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</si>
  <si>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</si>
  <si>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</si>
  <si>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</si>
  <si>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</si>
  <si>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</si>
  <si>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</si>
  <si>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</si>
  <si>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</si>
  <si>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</si>
  <si>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</si>
  <si>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</si>
  <si>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</si>
  <si>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</si>
  <si>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</si>
  <si>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</si>
  <si>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</si>
  <si>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</si>
  <si>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</si>
  <si>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</si>
  <si>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</si>
  <si>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</si>
  <si>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</si>
  <si>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</si>
  <si>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</si>
  <si>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</si>
  <si>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</si>
  <si>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</si>
  <si>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</si>
  <si>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</si>
  <si>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</si>
  <si>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</si>
  <si>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</si>
  <si>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</si>
  <si>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</si>
  <si>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</si>
  <si>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</si>
  <si>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</si>
  <si>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</si>
  <si>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</si>
  <si>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</si>
  <si>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</si>
  <si>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</si>
  <si>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</si>
  <si>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</si>
  <si>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</si>
  <si>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</si>
  <si>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</si>
  <si>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</si>
  <si>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</si>
  <si>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</si>
  <si>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</si>
  <si>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</si>
  <si>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</si>
  <si>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</si>
  <si>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</si>
  <si>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</si>
  <si>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</si>
  <si>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</si>
  <si>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</si>
  <si>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</si>
  <si>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</si>
  <si>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</si>
  <si>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</si>
  <si>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</si>
  <si>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</si>
  <si>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</si>
  <si>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</si>
  <si>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</si>
  <si>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</si>
  <si>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</si>
  <si>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</si>
  <si>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</si>
  <si>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</si>
  <si>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</si>
  <si>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</si>
  <si>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</si>
  <si>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</si>
  <si>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</si>
  <si>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</si>
  <si>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</si>
  <si>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</si>
  <si>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</si>
  <si>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</si>
  <si>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</si>
  <si>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</si>
  <si>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</si>
  <si>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</si>
  <si>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</si>
  <si>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</si>
  <si>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</si>
  <si>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</si>
  <si>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</si>
  <si>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</si>
  <si>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</si>
  <si>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</si>
  <si>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</si>
  <si>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</si>
  <si>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</si>
  <si>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</si>
  <si>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</si>
  <si>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</si>
  <si>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</si>
  <si>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</si>
  <si>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</si>
  <si>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</si>
  <si>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</si>
  <si>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</si>
  <si>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</si>
  <si>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</si>
  <si>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</si>
  <si>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</si>
  <si>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</si>
  <si>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</si>
  <si>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</si>
  <si>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</si>
  <si>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</si>
  <si>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</si>
  <si>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</si>
  <si>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</si>
  <si>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</si>
  <si>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</si>
  <si>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</si>
  <si>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</si>
  <si>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</si>
  <si>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</si>
  <si>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</si>
  <si>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</si>
  <si>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</si>
  <si>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</si>
  <si>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</si>
  <si>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</si>
  <si>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</si>
  <si>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</si>
  <si>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</si>
  <si>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</si>
  <si>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</si>
  <si>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</si>
  <si>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</si>
  <si>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</si>
  <si>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</si>
  <si>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</si>
  <si>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</si>
  <si>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</si>
  <si>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</si>
  <si>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</si>
  <si>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</si>
  <si>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</si>
  <si>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</si>
  <si>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</si>
  <si>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</si>
  <si>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</si>
  <si>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</si>
  <si>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</si>
  <si>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</si>
  <si>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</si>
  <si>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</si>
  <si>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</si>
  <si>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</si>
  <si>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</si>
  <si>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</si>
  <si>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</si>
  <si>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</si>
  <si>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</si>
  <si>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</si>
  <si>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</si>
  <si>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</si>
  <si>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</si>
  <si>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</si>
  <si>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</si>
  <si>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</si>
  <si>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</si>
  <si>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</si>
  <si>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</si>
  <si>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</si>
  <si>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</si>
  <si>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</si>
  <si>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</si>
  <si>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</si>
  <si>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</si>
  <si>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</si>
  <si>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</si>
  <si>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</si>
  <si>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</si>
  <si>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</si>
  <si>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</si>
  <si>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</si>
  <si>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</si>
  <si>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</si>
  <si>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</si>
  <si>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</si>
  <si>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</si>
  <si>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</si>
  <si>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</si>
  <si>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</si>
  <si>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</si>
  <si>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</si>
  <si>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</si>
  <si>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</si>
  <si>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</si>
  <si>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</si>
  <si>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</si>
  <si>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</si>
  <si>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</si>
  <si>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</si>
  <si>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</si>
  <si>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</si>
  <si>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</si>
  <si>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</si>
  <si>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</si>
  <si>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</si>
  <si>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</si>
  <si>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</si>
  <si>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</si>
  <si>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</si>
  <si>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</si>
  <si>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</si>
  <si>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</si>
  <si>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</si>
  <si>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</si>
  <si>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</si>
  <si>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</si>
  <si>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</si>
  <si>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</si>
  <si>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</si>
  <si>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</si>
  <si>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</si>
  <si>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</si>
  <si>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</si>
  <si>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</si>
  <si>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</si>
  <si>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</si>
  <si>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</si>
  <si>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</si>
  <si>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</si>
  <si>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</si>
  <si>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</si>
  <si>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</si>
  <si>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</si>
  <si>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</si>
  <si>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</si>
  <si>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</si>
  <si>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</si>
  <si>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</si>
  <si>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</si>
  <si>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</si>
  <si>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</si>
  <si>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</si>
  <si>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</si>
  <si>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</si>
  <si>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</si>
  <si>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</si>
  <si>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</si>
  <si>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</si>
  <si>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</si>
  <si>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</si>
  <si>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</si>
  <si>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</si>
  <si>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</si>
  <si>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</si>
  <si>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</si>
  <si>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</si>
  <si>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</si>
  <si>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</si>
  <si>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</si>
  <si>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</si>
  <si>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</si>
  <si>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</si>
  <si>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</si>
  <si>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</si>
  <si>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</si>
  <si>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</si>
  <si>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</si>
  <si>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</si>
  <si>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</si>
  <si>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</si>
  <si>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</si>
  <si>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</si>
  <si>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</si>
  <si>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</si>
  <si>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</si>
  <si>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</si>
  <si>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</si>
  <si>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</si>
  <si>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</si>
  <si>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</si>
  <si>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</si>
  <si>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</si>
  <si>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</si>
  <si>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</si>
  <si>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</si>
  <si>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</si>
  <si>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</si>
  <si>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</si>
  <si>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</si>
  <si>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</si>
  <si>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</si>
  <si>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</si>
  <si>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</si>
  <si>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</si>
  <si>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</si>
  <si>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</si>
  <si>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</si>
  <si>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</si>
  <si>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</si>
  <si>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</si>
  <si>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</si>
  <si>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</si>
  <si>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</si>
  <si>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</si>
  <si>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</si>
  <si>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</si>
  <si>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</si>
  <si>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</si>
  <si>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</si>
  <si>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</si>
  <si>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</si>
  <si>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</si>
  <si>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</si>
  <si>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</si>
  <si>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</si>
  <si>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</si>
  <si>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</si>
  <si>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</si>
  <si>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</si>
  <si>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</si>
  <si>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</si>
  <si>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</si>
  <si>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</si>
  <si>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</si>
  <si>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</si>
  <si>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</si>
  <si>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</si>
  <si>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</si>
  <si>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</si>
  <si>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</si>
  <si>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</si>
  <si>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</si>
  <si>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</si>
  <si>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</si>
  <si>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</si>
  <si>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</si>
  <si>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</si>
  <si>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</si>
  <si>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</si>
  <si>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</si>
  <si>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</si>
  <si>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</si>
  <si>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</si>
  <si>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</si>
  <si>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</si>
  <si>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</si>
  <si>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</si>
  <si>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</si>
  <si>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</si>
  <si>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</si>
  <si>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</si>
  <si>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</si>
  <si>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</si>
  <si>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</si>
  <si>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</si>
  <si>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</si>
  <si>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</si>
  <si>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</si>
  <si>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</si>
  <si>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</si>
  <si>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</si>
  <si>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</si>
  <si>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</si>
  <si>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</si>
  <si>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</si>
  <si>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</si>
  <si>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</si>
  <si>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</si>
  <si>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</si>
  <si>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</si>
  <si>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</si>
  <si>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</si>
  <si>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</si>
  <si>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</si>
  <si>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</si>
  <si>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</si>
  <si>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</si>
  <si>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</si>
  <si>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</si>
  <si>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</si>
  <si>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</si>
  <si>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</si>
  <si>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</si>
  <si>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</si>
  <si>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</si>
  <si>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</si>
  <si>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</si>
  <si>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</si>
  <si>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</si>
  <si>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</si>
  <si>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</si>
  <si>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</si>
  <si>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</si>
  <si>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</si>
  <si>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</si>
  <si>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</si>
  <si>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</si>
  <si>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</si>
  <si>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</si>
  <si>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</si>
  <si>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</si>
  <si>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</si>
  <si>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</si>
  <si>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</si>
  <si>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</si>
  <si>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</si>
  <si>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</si>
  <si>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</si>
  <si>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</si>
  <si>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</si>
  <si>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</si>
  <si>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</si>
  <si>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</si>
  <si>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</si>
  <si>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</si>
  <si>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</si>
  <si>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</si>
  <si>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</si>
  <si>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</si>
  <si>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</si>
  <si>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</si>
  <si>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</si>
  <si>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</si>
  <si>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</si>
  <si>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</si>
  <si>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</si>
  <si>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</si>
  <si>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</si>
  <si>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</si>
  <si>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</si>
  <si>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</si>
  <si>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</si>
  <si>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</si>
  <si>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</si>
  <si>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</si>
  <si>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</si>
  <si>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</si>
  <si>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</si>
  <si>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</si>
  <si>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</si>
  <si>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</si>
  <si>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</si>
  <si>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</si>
  <si>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</si>
  <si>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</si>
  <si>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</si>
  <si>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</si>
  <si>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</si>
  <si>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</si>
  <si>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</si>
  <si>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</si>
  <si>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</si>
  <si>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</si>
  <si>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</si>
  <si>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</si>
  <si>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</si>
  <si>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</si>
  <si>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</si>
  <si>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</si>
  <si>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</si>
  <si>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</si>
  <si>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</si>
  <si>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</si>
  <si>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</si>
  <si>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</si>
  <si>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</si>
  <si>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</si>
  <si>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</si>
  <si>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</si>
  <si>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</si>
  <si>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</si>
  <si>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</si>
  <si>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</si>
  <si>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</si>
  <si>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</si>
  <si>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</si>
  <si>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</si>
  <si>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</si>
  <si>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</si>
  <si>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</si>
  <si>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</si>
  <si>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</si>
  <si>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</si>
  <si>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</si>
  <si>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</si>
  <si>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</si>
  <si>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</si>
  <si>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</si>
  <si>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</si>
  <si>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</si>
  <si>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</si>
  <si>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</si>
  <si>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</si>
  <si>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</si>
  <si>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</si>
  <si>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</si>
  <si>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</si>
  <si>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</si>
  <si>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</si>
  <si>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</si>
  <si>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</si>
  <si>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</si>
  <si>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</si>
  <si>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</si>
  <si>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</si>
  <si>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</si>
  <si>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</si>
  <si>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</si>
  <si>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</si>
  <si>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</si>
  <si>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</si>
  <si>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</si>
  <si>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</si>
  <si>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</si>
  <si>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</si>
  <si>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</si>
  <si>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</si>
  <si>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</si>
  <si>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</si>
  <si>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</si>
  <si>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</si>
  <si>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</si>
  <si>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</si>
  <si>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</si>
  <si>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</si>
  <si>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</si>
  <si>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</si>
  <si>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</si>
  <si>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</si>
  <si>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</si>
  <si>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</si>
  <si>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</si>
  <si>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</si>
  <si>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</si>
  <si>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</si>
  <si>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</si>
  <si>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</si>
  <si>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</si>
  <si>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</si>
  <si>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</si>
  <si>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</si>
  <si>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</si>
  <si>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</si>
  <si>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</si>
  <si>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</si>
  <si>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</si>
  <si>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</si>
  <si>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</si>
  <si>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</si>
  <si>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</si>
  <si>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</si>
  <si>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</si>
  <si>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</si>
  <si>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</si>
  <si>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</si>
  <si>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</si>
  <si>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</si>
  <si>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</si>
  <si>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</si>
  <si>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</si>
  <si>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</si>
  <si>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</si>
  <si>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</si>
  <si>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</si>
  <si>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</si>
  <si>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</si>
  <si>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</si>
  <si>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</si>
  <si>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</si>
  <si>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</si>
  <si>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</si>
  <si>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</si>
  <si>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</si>
  <si>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</si>
  <si>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</si>
  <si>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</si>
  <si>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</si>
  <si>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</si>
  <si>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</si>
  <si>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</si>
  <si>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</si>
  <si>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</si>
  <si>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</si>
  <si>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</si>
  <si>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</si>
  <si>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</si>
  <si>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</si>
  <si>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</si>
  <si>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</si>
  <si>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</si>
  <si>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</si>
  <si>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</si>
  <si>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</si>
  <si>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</si>
  <si>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</si>
  <si>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</si>
  <si>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</si>
  <si>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</si>
  <si>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</si>
  <si>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</si>
  <si>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</si>
  <si>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</si>
  <si>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</si>
  <si>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</si>
  <si>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</si>
  <si>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</si>
  <si>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</si>
  <si>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</si>
  <si>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</si>
  <si>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</si>
  <si>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</si>
  <si>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</si>
  <si>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</si>
  <si>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</si>
  <si>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</si>
  <si>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</si>
  <si>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</si>
  <si>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</si>
  <si>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</si>
  <si>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</si>
  <si>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</si>
  <si>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</si>
  <si>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</si>
  <si>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</si>
  <si>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</si>
  <si>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</si>
  <si>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</si>
  <si>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</si>
  <si>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</si>
  <si>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</si>
  <si>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</si>
  <si>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</si>
  <si>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</si>
  <si>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</si>
  <si>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</si>
  <si>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</si>
  <si>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</si>
  <si>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</si>
  <si>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</si>
  <si>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</si>
  <si>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</si>
  <si>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</si>
  <si>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</si>
  <si>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</si>
  <si>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</si>
  <si>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</si>
  <si>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</si>
  <si>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</si>
  <si>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</si>
  <si>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</si>
  <si>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</si>
  <si>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</si>
  <si>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</si>
  <si>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</si>
  <si>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</si>
  <si>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</si>
  <si>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</si>
  <si>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</si>
  <si>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</si>
  <si>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</si>
  <si>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</si>
  <si>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</si>
  <si>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</si>
  <si>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</si>
  <si>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</si>
  <si>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</si>
  <si>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</si>
  <si>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</si>
  <si>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</si>
  <si>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</si>
  <si>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</si>
  <si>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</si>
  <si>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</si>
  <si>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</si>
  <si>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</si>
  <si>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</si>
  <si>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</si>
  <si>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</si>
  <si>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</si>
  <si>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</si>
  <si>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</si>
  <si>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</si>
  <si>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</si>
  <si>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</si>
  <si>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</si>
  <si>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</si>
  <si>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</si>
  <si>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</si>
  <si>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</si>
  <si>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</si>
  <si>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</si>
  <si>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</si>
  <si>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</si>
  <si>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</si>
  <si>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</si>
  <si>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</si>
  <si>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</si>
  <si>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</si>
  <si>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</si>
  <si>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</si>
  <si>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</si>
  <si>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</si>
  <si>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</si>
  <si>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</si>
  <si>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</si>
  <si>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</si>
  <si>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</si>
  <si>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</si>
  <si>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</si>
  <si>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</si>
  <si>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</si>
  <si>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</si>
  <si>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</si>
  <si>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</si>
  <si>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</si>
  <si>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</si>
  <si>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</si>
  <si>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</si>
  <si>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</si>
  <si>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</si>
  <si>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</si>
  <si>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</si>
  <si>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</si>
  <si>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</si>
  <si>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</si>
  <si>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</si>
  <si>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</si>
  <si>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</si>
  <si>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</si>
  <si>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</si>
  <si>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</si>
  <si>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</si>
  <si>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</si>
  <si>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</si>
  <si>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</si>
  <si>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</si>
  <si>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</si>
  <si>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</si>
  <si>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</si>
  <si>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</si>
  <si>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</si>
  <si>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</si>
  <si>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</si>
  <si>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</si>
  <si>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</si>
  <si>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</si>
  <si>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</si>
  <si>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</si>
  <si>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</si>
  <si>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</si>
  <si>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</si>
  <si>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</si>
  <si>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</si>
  <si>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</si>
  <si>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</si>
  <si>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</si>
  <si>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</si>
  <si>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</si>
  <si>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</si>
  <si>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</si>
  <si>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</si>
  <si>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</si>
  <si>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</si>
  <si>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</si>
  <si>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</si>
  <si>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</si>
  <si>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</si>
  <si>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</si>
  <si>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</si>
  <si>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</si>
  <si>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</si>
  <si>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</si>
  <si>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</si>
  <si>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</si>
  <si>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</si>
  <si>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</si>
  <si>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</si>
  <si>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</si>
  <si>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</si>
  <si>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</si>
  <si>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</si>
  <si>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</si>
  <si>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</si>
  <si>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</si>
  <si>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</si>
  <si>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</si>
  <si>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</si>
  <si>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</si>
  <si>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</si>
  <si>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</si>
  <si>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</si>
  <si>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</si>
  <si>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</si>
  <si>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</si>
  <si>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</si>
  <si>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</si>
  <si>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</si>
  <si>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</si>
  <si>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</si>
  <si>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</si>
  <si>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</si>
  <si>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</si>
  <si>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</si>
  <si>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</si>
  <si>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</si>
  <si>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</si>
  <si>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</si>
  <si>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</si>
  <si>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</si>
  <si>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</si>
  <si>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</si>
  <si>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</si>
  <si>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</si>
  <si>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</si>
  <si>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</si>
  <si>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</si>
  <si>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</si>
  <si>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</si>
  <si>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</si>
  <si>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</si>
  <si>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</si>
  <si>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</si>
  <si>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</si>
  <si>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</si>
  <si>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</si>
  <si>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</si>
  <si>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</si>
  <si>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</si>
  <si>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</si>
  <si>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</si>
  <si>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</si>
  <si>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</si>
  <si>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</si>
  <si>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</si>
  <si>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</si>
  <si>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</si>
  <si>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</si>
  <si>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</si>
  <si>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</si>
  <si>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</si>
  <si>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</si>
  <si>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</si>
  <si>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</si>
  <si>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</si>
  <si>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</si>
  <si>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</si>
  <si>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</si>
  <si>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</si>
  <si>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</si>
  <si>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</si>
  <si>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</si>
  <si>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</si>
  <si>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</si>
  <si>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</si>
  <si>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</si>
  <si>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</si>
  <si>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</si>
  <si>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</si>
  <si>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</si>
  <si>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</si>
  <si>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</si>
  <si>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</si>
  <si>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</si>
  <si>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</si>
  <si>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</si>
  <si>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</si>
  <si>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</si>
  <si>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</si>
  <si>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</si>
  <si>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</si>
  <si>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</si>
  <si>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</si>
  <si>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</si>
  <si>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</si>
  <si>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</si>
  <si>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</si>
  <si>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</si>
  <si>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</si>
  <si>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</si>
  <si>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</si>
  <si>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</si>
  <si>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</si>
  <si>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</si>
  <si>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</si>
  <si>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</si>
  <si>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</si>
  <si>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</si>
  <si>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</si>
  <si>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</si>
  <si>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</si>
  <si>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</si>
  <si>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</si>
  <si>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</si>
  <si>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</si>
  <si>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</si>
  <si>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</si>
  <si>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</si>
  <si>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</si>
  <si>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</si>
  <si>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</si>
  <si>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</si>
  <si>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</si>
  <si>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</si>
  <si>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</si>
  <si>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</si>
  <si>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</si>
  <si>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</si>
  <si>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</si>
  <si>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</si>
  <si>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</si>
  <si>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</si>
  <si>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</si>
  <si>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</si>
  <si>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</si>
  <si>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</si>
  <si>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</si>
  <si>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</si>
  <si>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</si>
  <si>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</si>
  <si>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</si>
  <si>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</si>
  <si>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</si>
  <si>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</si>
  <si>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</si>
  <si>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</si>
  <si>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</si>
  <si>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</si>
  <si>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</si>
  <si>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</si>
  <si>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</si>
  <si>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</si>
  <si>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</si>
  <si>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</si>
  <si>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</si>
  <si>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</si>
  <si>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</si>
  <si>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</si>
  <si>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</si>
  <si>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</si>
  <si>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</si>
  <si>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</si>
  <si>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</si>
  <si>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</si>
  <si>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</si>
  <si>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</si>
  <si>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</si>
  <si>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</si>
  <si>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</si>
  <si>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</si>
  <si>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</si>
  <si>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</si>
  <si>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</si>
  <si>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</si>
  <si>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</si>
  <si>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</si>
  <si>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</si>
  <si>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</si>
  <si>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</si>
  <si>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</si>
  <si>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</si>
  <si>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</si>
  <si>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</si>
  <si>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</si>
  <si>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</si>
  <si>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</si>
  <si>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</si>
  <si>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</si>
  <si>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</si>
  <si>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</si>
  <si>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</si>
  <si>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</si>
  <si>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</si>
  <si>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</si>
  <si>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</si>
  <si>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</si>
  <si>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</si>
  <si>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</si>
  <si>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</si>
  <si>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</si>
  <si>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</si>
  <si>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</si>
  <si>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</si>
  <si>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</si>
  <si>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</si>
  <si>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</si>
  <si>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</si>
  <si>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</si>
  <si>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</si>
  <si>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</si>
  <si>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</si>
  <si>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</si>
  <si>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</si>
  <si>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</si>
  <si>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</si>
  <si>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</si>
  <si>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</si>
  <si>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</si>
  <si>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</si>
  <si>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</si>
  <si>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</si>
  <si>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</si>
  <si>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</si>
  <si>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</si>
  <si>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</si>
  <si>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</si>
  <si>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</si>
  <si>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</si>
  <si>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</si>
  <si>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</si>
  <si>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</si>
  <si>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</si>
  <si>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</si>
  <si>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</si>
  <si>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</si>
  <si>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</si>
  <si>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</si>
  <si>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</si>
  <si>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</si>
  <si>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</si>
  <si>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</si>
  <si>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</si>
  <si>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</si>
  <si>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</si>
  <si>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</si>
  <si>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</si>
  <si>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</si>
  <si>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</si>
  <si>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</si>
  <si>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</si>
  <si>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</si>
  <si>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</si>
  <si>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</si>
  <si>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</si>
  <si>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</si>
  <si>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</si>
  <si>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</si>
  <si>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</si>
  <si>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</si>
  <si>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</si>
  <si>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</si>
  <si>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</si>
  <si>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</si>
  <si>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</si>
  <si>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</si>
  <si>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</si>
  <si>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</si>
  <si>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</si>
  <si>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</si>
  <si>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</si>
  <si>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</si>
  <si>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</si>
  <si>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</si>
  <si>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</si>
  <si>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</si>
  <si>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</si>
  <si>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</si>
  <si>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</si>
  <si>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</si>
  <si>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</si>
  <si>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</si>
  <si>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</si>
  <si>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</si>
  <si>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</si>
  <si>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</si>
  <si>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</si>
  <si>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</si>
  <si>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</si>
  <si>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</si>
  <si>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</si>
  <si>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</si>
  <si>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</si>
  <si>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</si>
  <si>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</si>
  <si>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</si>
  <si>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</si>
  <si>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</si>
  <si>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</si>
  <si>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</si>
  <si>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</si>
  <si>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</si>
  <si>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</si>
  <si>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</si>
  <si>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</si>
  <si>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</si>
  <si>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</si>
  <si>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</si>
  <si>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</si>
  <si>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</si>
  <si>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</si>
  <si>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</si>
  <si>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</si>
  <si>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</si>
  <si>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</si>
  <si>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</si>
  <si>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</si>
  <si>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</si>
  <si>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</si>
  <si>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</si>
  <si>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</si>
  <si>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</si>
  <si>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</si>
  <si>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</si>
  <si>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</si>
  <si>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</si>
  <si>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</si>
  <si>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</si>
  <si>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</si>
  <si>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</si>
  <si>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</si>
  <si>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</si>
  <si>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</si>
  <si>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</si>
  <si>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</si>
  <si>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</si>
  <si>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</si>
  <si>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</si>
  <si>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</si>
  <si>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</si>
  <si>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</si>
  <si>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</si>
  <si>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</si>
  <si>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</si>
  <si>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</si>
  <si>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</si>
  <si>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</si>
  <si>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</si>
  <si>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</si>
  <si>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</si>
  <si>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</si>
  <si>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</si>
  <si>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</si>
  <si>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</si>
  <si>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</si>
  <si>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</si>
  <si>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</si>
  <si>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</si>
  <si>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</si>
  <si>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</si>
  <si>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</si>
  <si>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</si>
  <si>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</si>
  <si>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</si>
  <si>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</si>
  <si>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</si>
  <si>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</si>
  <si>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</si>
  <si>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</si>
  <si>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</si>
  <si>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</si>
  <si>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</si>
  <si>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</si>
  <si>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</si>
  <si>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</si>
  <si>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</si>
  <si>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</si>
  <si>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</si>
  <si>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</si>
  <si>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</si>
  <si>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</si>
  <si>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</si>
  <si>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</si>
  <si>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</si>
  <si>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</si>
  <si>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</si>
  <si>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</si>
  <si>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</si>
  <si>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</si>
  <si>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</si>
  <si>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</si>
  <si>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</si>
  <si>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</si>
  <si>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</si>
  <si>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</si>
  <si>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</si>
  <si>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</si>
  <si>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</si>
  <si>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</si>
  <si>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</si>
  <si>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</si>
  <si>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</si>
  <si>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</si>
  <si>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</si>
  <si>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</si>
  <si>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</si>
  <si>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</si>
  <si>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</si>
  <si>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</si>
  <si>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</si>
  <si>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</si>
  <si>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</si>
  <si>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</si>
  <si>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</si>
  <si>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</si>
  <si>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</si>
  <si>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</si>
  <si>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</si>
  <si>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</si>
  <si>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</si>
  <si>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</si>
  <si>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</si>
  <si>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</si>
  <si>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</si>
  <si>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</si>
  <si>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</si>
  <si>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</si>
  <si>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</si>
  <si>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</si>
  <si>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</si>
  <si>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</si>
  <si>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</si>
  <si>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</si>
  <si>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</si>
  <si>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</si>
  <si>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</si>
  <si>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</si>
  <si>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</si>
  <si>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</si>
  <si>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</si>
  <si>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</si>
  <si>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</si>
  <si>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</si>
  <si>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</si>
  <si>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</si>
  <si>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</si>
  <si>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</si>
  <si>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</si>
  <si>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</si>
  <si>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</si>
  <si>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</si>
  <si>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</si>
  <si>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</si>
  <si>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</si>
  <si>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</si>
  <si>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</si>
  <si>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</si>
  <si>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</si>
  <si>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</si>
  <si>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</si>
  <si>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</si>
  <si>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</si>
  <si>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</si>
  <si>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</si>
  <si>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</si>
  <si>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</si>
  <si>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</si>
  <si>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</si>
  <si>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</si>
  <si>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</si>
  <si>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</si>
  <si>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</si>
  <si>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</si>
  <si>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</si>
  <si>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</si>
  <si>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</si>
  <si>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</si>
  <si>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</si>
  <si>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</si>
  <si>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</si>
  <si>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</si>
  <si>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</si>
  <si>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</si>
  <si>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</si>
  <si>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</si>
  <si>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</si>
  <si>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</si>
  <si>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</si>
  <si>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</si>
  <si>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</si>
  <si>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</si>
  <si>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</si>
  <si>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</si>
  <si>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</si>
  <si>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</si>
  <si>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</si>
  <si>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</si>
  <si>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</si>
  <si>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</si>
  <si>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</si>
  <si>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</si>
  <si>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</si>
  <si>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</si>
  <si>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</si>
  <si>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</si>
  <si>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</si>
  <si>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</si>
  <si>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</si>
  <si>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</si>
  <si>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</si>
  <si>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</si>
  <si>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</si>
  <si>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</si>
  <si>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</si>
  <si>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</si>
  <si>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</si>
  <si>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</si>
  <si>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</si>
  <si>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</si>
  <si>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</si>
  <si>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</si>
  <si>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</si>
  <si>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</si>
  <si>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</si>
  <si>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</si>
  <si>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</si>
  <si>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</si>
  <si>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</si>
  <si>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</si>
  <si>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</si>
  <si>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</si>
  <si>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</si>
  <si>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</si>
  <si>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</si>
  <si>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</si>
  <si>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</si>
  <si>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</si>
  <si>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</si>
  <si>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</si>
  <si>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</si>
  <si>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</si>
  <si>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</si>
  <si>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</si>
  <si>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</si>
  <si>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</si>
  <si>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</si>
  <si>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</si>
  <si>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</si>
  <si>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</si>
  <si>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</si>
  <si>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</si>
  <si>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</si>
  <si>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</si>
  <si>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</si>
  <si>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</si>
  <si>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</si>
  <si>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</si>
  <si>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</si>
  <si>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</si>
  <si>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</si>
  <si>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</si>
  <si>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</si>
  <si>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</si>
  <si>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</si>
  <si>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</si>
  <si>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</si>
  <si>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</si>
  <si>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</si>
  <si>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</si>
  <si>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</si>
  <si>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</si>
  <si>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</si>
  <si>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</si>
  <si>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</si>
  <si>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</si>
  <si>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</si>
  <si>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</si>
  <si>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</si>
  <si>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</si>
  <si>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</si>
  <si>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</si>
  <si>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</si>
  <si>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</si>
  <si>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</si>
  <si>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</si>
  <si>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</si>
  <si>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</si>
  <si>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</si>
  <si>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</si>
  <si>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</si>
  <si>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</si>
  <si>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</si>
  <si>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</si>
  <si>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</si>
  <si>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</si>
  <si>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</si>
  <si>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</si>
  <si>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</si>
  <si>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</si>
  <si>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</si>
  <si>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</si>
  <si>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</si>
  <si>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</si>
  <si>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</si>
  <si>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</si>
  <si>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</si>
  <si>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</si>
  <si>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</si>
  <si>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</si>
  <si>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</si>
  <si>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</si>
  <si>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</si>
  <si>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</si>
  <si>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</si>
  <si>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</si>
  <si>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</si>
  <si>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</si>
  <si>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</si>
  <si>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</si>
  <si>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</si>
  <si>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</si>
  <si>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</si>
  <si>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</si>
  <si>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</si>
  <si>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</si>
  <si>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</si>
  <si>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</si>
  <si>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</si>
  <si>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</si>
  <si>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</si>
  <si>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</si>
  <si>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</si>
  <si>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</si>
  <si>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</si>
  <si>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</si>
  <si>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</si>
  <si>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</si>
  <si>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</si>
  <si>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</si>
  <si>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</si>
  <si>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</si>
  <si>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</si>
  <si>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</si>
  <si>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</si>
  <si>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</si>
  <si>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</si>
  <si>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</si>
  <si>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</si>
  <si>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</si>
  <si>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</si>
  <si>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</si>
  <si>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</si>
  <si>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</si>
  <si>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</si>
  <si>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</si>
  <si>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</si>
  <si>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</si>
  <si>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</si>
  <si>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</si>
  <si>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</si>
  <si>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</si>
  <si>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</si>
  <si>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</si>
  <si>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</si>
  <si>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</si>
  <si>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</si>
  <si>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</si>
  <si>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</si>
  <si>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</si>
  <si>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</si>
  <si>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</si>
  <si>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</si>
  <si>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</si>
  <si>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</si>
  <si>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</si>
  <si>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</si>
  <si>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</si>
  <si>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</si>
  <si>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</si>
  <si>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</si>
  <si>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</si>
  <si>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</si>
  <si>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</si>
  <si>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</si>
  <si>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</si>
  <si>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</si>
  <si>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</si>
  <si>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</si>
  <si>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</si>
  <si>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</si>
  <si>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</si>
  <si>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</si>
  <si>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</si>
  <si>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</si>
  <si>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</si>
  <si>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</si>
  <si>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</si>
  <si>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</si>
  <si>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</si>
  <si>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</si>
  <si>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</si>
  <si>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</si>
  <si>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</si>
  <si>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</si>
  <si>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</si>
  <si>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</si>
  <si>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</si>
  <si>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</si>
  <si>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</si>
  <si>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</si>
  <si>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</si>
  <si>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</si>
  <si>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</si>
  <si>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</si>
  <si>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</si>
  <si>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</si>
  <si>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</si>
  <si>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</si>
  <si>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</si>
  <si>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</si>
  <si>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</si>
  <si>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</si>
  <si>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</si>
  <si>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</si>
  <si>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</si>
  <si>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</si>
  <si>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</si>
  <si>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</si>
  <si>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</si>
  <si>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</si>
  <si>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</si>
  <si>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</si>
  <si>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</si>
  <si>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</si>
  <si>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</si>
  <si>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</si>
  <si>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</si>
  <si>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</si>
  <si>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</si>
  <si>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</si>
  <si>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</si>
  <si>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</si>
  <si>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</si>
  <si>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</si>
  <si>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</si>
  <si>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</si>
  <si>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</si>
  <si>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</si>
  <si>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</si>
  <si>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</si>
  <si>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</si>
  <si>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</si>
  <si>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</si>
  <si>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</si>
  <si>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</si>
  <si>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</si>
  <si>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</si>
  <si>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</si>
  <si>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</si>
  <si>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</si>
  <si>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</si>
  <si>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</si>
  <si>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</si>
  <si>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</si>
  <si>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</si>
  <si>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</si>
  <si>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</si>
  <si>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</si>
  <si>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</si>
  <si>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</si>
  <si>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</si>
  <si>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</si>
  <si>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</si>
  <si>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</si>
  <si>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</si>
  <si>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</si>
  <si>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</si>
  <si>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</si>
  <si>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</si>
  <si>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</si>
  <si>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</si>
  <si>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</si>
  <si>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</si>
  <si>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</si>
  <si>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</si>
  <si>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</si>
  <si>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</si>
  <si>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</si>
  <si>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</si>
  <si>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</si>
  <si>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</si>
  <si>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</si>
  <si>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</si>
  <si>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</si>
  <si>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</si>
  <si>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</si>
  <si>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</si>
  <si>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</si>
  <si>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</si>
  <si>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</si>
  <si>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</si>
  <si>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</si>
  <si>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</si>
  <si>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</si>
  <si>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</si>
  <si>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</si>
  <si>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</si>
  <si>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</si>
  <si>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</si>
  <si>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</si>
  <si>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</si>
  <si>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</si>
  <si>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</si>
  <si>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</si>
  <si>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</si>
  <si>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</si>
  <si>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</si>
  <si>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</si>
  <si>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</si>
  <si>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</si>
  <si>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</si>
  <si>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</si>
  <si>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</si>
  <si>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</si>
  <si>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</si>
  <si>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</si>
  <si>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</si>
  <si>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</si>
  <si>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</si>
  <si>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</si>
  <si>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</si>
  <si>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</si>
  <si>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</si>
  <si>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</si>
  <si>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</si>
  <si>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</si>
  <si>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</si>
  <si>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</si>
  <si>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</si>
  <si>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</si>
  <si>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</si>
  <si>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</si>
  <si>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</si>
  <si>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</si>
  <si>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</si>
  <si>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</si>
  <si>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</si>
  <si>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</si>
  <si>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</si>
  <si>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</si>
  <si>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</si>
  <si>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</si>
  <si>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</si>
  <si>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</si>
  <si>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</si>
  <si>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</si>
  <si>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</si>
  <si>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</si>
  <si>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</si>
  <si>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</si>
  <si>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</si>
  <si>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</si>
  <si>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</si>
  <si>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</si>
  <si>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</si>
  <si>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</si>
  <si>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</si>
  <si>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</si>
  <si>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</si>
  <si>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</si>
  <si>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</si>
  <si>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</si>
  <si>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</si>
  <si>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</si>
  <si>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</si>
  <si>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</si>
  <si>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</si>
  <si>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</si>
  <si>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</si>
  <si>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</si>
  <si>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</si>
  <si>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</si>
  <si>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</si>
  <si>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</si>
  <si>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</si>
  <si>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</si>
  <si>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</si>
  <si>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</si>
  <si>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</si>
  <si>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</si>
  <si>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</si>
  <si>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</si>
  <si>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</si>
  <si>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</si>
  <si>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</si>
  <si>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</si>
  <si>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</si>
  <si>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</si>
  <si>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</si>
  <si>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</si>
  <si>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</si>
  <si>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</si>
  <si>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</si>
  <si>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</si>
  <si>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</si>
  <si>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</si>
  <si>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</si>
  <si>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</si>
  <si>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</si>
  <si>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</si>
  <si>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</si>
  <si>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</si>
  <si>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</si>
  <si>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</si>
  <si>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</si>
  <si>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</si>
  <si>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</si>
  <si>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</si>
  <si>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</si>
  <si>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</si>
  <si>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</si>
  <si>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</si>
  <si>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</si>
  <si>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</si>
  <si>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</si>
  <si>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</si>
  <si>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</si>
  <si>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</si>
  <si>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</si>
  <si>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</si>
  <si>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</si>
  <si>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</si>
  <si>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</si>
  <si>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</si>
  <si>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</si>
  <si>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</si>
  <si>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</si>
  <si>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</si>
  <si>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</si>
  <si>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</si>
  <si>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</si>
  <si>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</si>
  <si>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</si>
  <si>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</si>
  <si>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</si>
  <si>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</si>
  <si>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</si>
  <si>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</si>
  <si>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</si>
  <si>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</si>
  <si>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</si>
  <si>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</si>
  <si>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</si>
  <si>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</si>
  <si>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</si>
  <si>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</si>
  <si>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</si>
  <si>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</si>
  <si>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</si>
  <si>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</si>
  <si>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</si>
  <si>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</si>
  <si>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</si>
  <si>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</si>
  <si>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</si>
  <si>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</si>
  <si>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</si>
  <si>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</si>
  <si>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</si>
  <si>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</si>
  <si>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</si>
  <si>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</si>
  <si>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</si>
  <si>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</si>
  <si>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</si>
  <si>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</si>
  <si>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</si>
  <si>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</si>
  <si>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</si>
  <si>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</si>
  <si>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</si>
  <si>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</si>
  <si>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</si>
  <si>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</si>
  <si>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</si>
  <si>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</si>
  <si>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</si>
  <si>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</si>
  <si>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</si>
  <si>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</si>
  <si>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</si>
  <si>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</si>
  <si>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</si>
  <si>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</si>
  <si>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</si>
  <si>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</si>
  <si>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</si>
  <si>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</si>
  <si>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</si>
  <si>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</si>
  <si>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</si>
  <si>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</si>
  <si>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</si>
  <si>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</si>
  <si>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</si>
  <si>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</si>
  <si>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</si>
  <si>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</si>
  <si>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</si>
  <si>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</si>
  <si>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</si>
  <si>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</si>
  <si>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</si>
  <si>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</si>
  <si>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</si>
  <si>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</si>
  <si>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</si>
  <si>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</si>
  <si>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</si>
  <si>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</si>
  <si>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</si>
  <si>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</si>
  <si>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</si>
  <si>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</si>
  <si>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</si>
  <si>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</si>
  <si>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</si>
  <si>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</si>
  <si>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</si>
  <si>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</si>
  <si>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</si>
  <si>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</si>
  <si>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</si>
  <si>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</si>
  <si>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</si>
  <si>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</si>
  <si>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</si>
  <si>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</si>
  <si>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</si>
  <si>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</si>
  <si>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</si>
  <si>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</si>
  <si>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</si>
  <si>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</si>
  <si>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</si>
  <si>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</si>
  <si>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</si>
  <si>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</si>
  <si>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</si>
  <si>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</si>
  <si>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</si>
  <si>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</si>
  <si>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</si>
  <si>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</si>
  <si>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</si>
  <si>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</si>
  <si>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</si>
  <si>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</si>
  <si>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</si>
  <si>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</si>
  <si>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</si>
  <si>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</si>
  <si>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</si>
  <si>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</si>
  <si>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</si>
  <si>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</si>
  <si>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</si>
  <si>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</si>
  <si>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</si>
  <si>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</si>
  <si>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</si>
  <si>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</si>
  <si>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</si>
  <si>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</si>
  <si>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</si>
  <si>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</si>
  <si>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</si>
  <si>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</si>
  <si>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</si>
  <si>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</si>
  <si>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</si>
  <si>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</si>
  <si>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</si>
  <si>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</si>
  <si>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</si>
  <si>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</si>
  <si>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</si>
  <si>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</si>
  <si>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</si>
  <si>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</si>
  <si>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</si>
  <si>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</si>
  <si>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</si>
  <si>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</si>
  <si>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</si>
  <si>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</si>
  <si>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</si>
  <si>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</si>
  <si>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</si>
  <si>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</si>
  <si>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</si>
  <si>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</si>
  <si>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</si>
  <si>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</si>
  <si>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</si>
  <si>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</si>
  <si>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</si>
  <si>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</si>
  <si>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</si>
  <si>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</si>
  <si>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</si>
  <si>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</si>
  <si>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</si>
  <si>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</si>
  <si>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</si>
  <si>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</si>
  <si>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</si>
  <si>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</si>
  <si>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</si>
  <si>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</si>
  <si>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</si>
  <si>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</si>
  <si>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</si>
  <si>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</si>
  <si>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</si>
  <si>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</si>
  <si>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</si>
  <si>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</si>
  <si>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</si>
  <si>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</si>
  <si>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</si>
  <si>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</si>
  <si>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</si>
  <si>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</si>
  <si>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</si>
  <si>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</si>
  <si>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</si>
  <si>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</si>
  <si>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</si>
  <si>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</si>
  <si>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</si>
  <si>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</si>
  <si>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</si>
  <si>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</si>
  <si>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</si>
  <si>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</si>
  <si>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</si>
  <si>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</si>
  <si>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</si>
  <si>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</si>
  <si>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</si>
  <si>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</si>
  <si>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</si>
  <si>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</si>
  <si>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</si>
  <si>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</si>
  <si>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</si>
  <si>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</si>
  <si>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</si>
  <si>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</si>
  <si>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</si>
  <si>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</si>
  <si>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</si>
  <si>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</si>
  <si>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</si>
  <si>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</si>
  <si>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</si>
  <si>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</si>
  <si>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</si>
  <si>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</si>
  <si>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</si>
  <si>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</si>
  <si>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</si>
  <si>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</si>
  <si>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</si>
  <si>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</si>
  <si>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</si>
  <si>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</si>
  <si>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</si>
  <si>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</si>
  <si>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</si>
  <si>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</si>
  <si>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</si>
  <si>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</si>
  <si>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</si>
  <si>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</si>
  <si>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</si>
  <si>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</si>
  <si>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</si>
  <si>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</si>
  <si>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</si>
  <si>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</si>
  <si>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</si>
  <si>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</si>
  <si>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</si>
  <si>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</si>
  <si>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</si>
  <si>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</si>
  <si>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</si>
  <si>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</si>
  <si>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</si>
  <si>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</si>
  <si>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</si>
  <si>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</si>
  <si>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</si>
  <si>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</si>
  <si>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</si>
  <si>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</si>
  <si>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</si>
  <si>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</si>
  <si>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</si>
  <si>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</si>
  <si>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</si>
  <si>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</si>
  <si>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</si>
  <si>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</si>
  <si>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</si>
  <si>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</si>
  <si>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</si>
  <si>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</si>
  <si>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</si>
  <si>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</si>
  <si>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</si>
  <si>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</si>
  <si>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</si>
  <si>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</si>
  <si>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</si>
  <si>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</si>
  <si>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</si>
  <si>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</si>
  <si>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</si>
  <si>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</si>
  <si>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</si>
  <si>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</si>
  <si>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</si>
  <si>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</si>
  <si>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</si>
  <si>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</si>
  <si>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</si>
  <si>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</si>
  <si>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</si>
  <si>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</si>
  <si>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</si>
  <si>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</si>
  <si>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</si>
  <si>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</si>
  <si>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</si>
  <si>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</si>
  <si>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</si>
  <si>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</si>
  <si>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</si>
  <si>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</si>
  <si>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</si>
  <si>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</si>
  <si>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</si>
  <si>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</si>
  <si>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</si>
  <si>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</si>
  <si>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</si>
  <si>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</si>
  <si>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</si>
  <si>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</si>
  <si>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</si>
  <si>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</si>
  <si>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</si>
  <si>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</si>
  <si>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</si>
  <si>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</si>
  <si>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</si>
  <si>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</si>
  <si>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</si>
  <si>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</si>
  <si>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</si>
  <si>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</si>
  <si>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</si>
  <si>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</si>
  <si>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</si>
  <si>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</si>
  <si>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</si>
  <si>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</si>
  <si>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</si>
  <si>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</si>
  <si>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</si>
  <si>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</si>
  <si>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</si>
  <si>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</si>
  <si>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</si>
  <si>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</si>
  <si>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</si>
  <si>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</si>
  <si>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</si>
  <si>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</si>
  <si>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</si>
  <si>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</si>
  <si>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</si>
  <si>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</si>
  <si>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</si>
  <si>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</si>
  <si>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</si>
  <si>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</si>
  <si>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</si>
  <si>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</si>
  <si>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</si>
  <si>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</si>
  <si>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</si>
  <si>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</si>
  <si>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</si>
  <si>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</si>
  <si>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</si>
  <si>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</si>
  <si>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</si>
  <si>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</si>
  <si>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</si>
  <si>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</si>
  <si>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</si>
  <si>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</si>
  <si>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</si>
  <si>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</si>
  <si>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</si>
  <si>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</si>
  <si>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</si>
  <si>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</si>
  <si>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</si>
  <si>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</si>
  <si>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</si>
  <si>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</si>
  <si>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</si>
  <si>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</si>
  <si>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</si>
  <si>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</si>
  <si>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</si>
  <si>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</si>
  <si>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</si>
  <si>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</si>
  <si>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</si>
  <si>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</si>
  <si>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</si>
  <si>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</si>
  <si>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</si>
  <si>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</si>
  <si>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</si>
  <si>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</si>
  <si>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</si>
  <si>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</si>
  <si>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</si>
  <si>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</si>
  <si>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</si>
  <si>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</si>
  <si>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</si>
  <si>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</si>
  <si>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</si>
  <si>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</si>
  <si>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</si>
  <si>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</si>
  <si>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</si>
  <si>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</si>
  <si>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</si>
  <si>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</si>
  <si>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</si>
  <si>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</si>
  <si>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</si>
  <si>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</si>
  <si>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</si>
  <si>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</si>
  <si>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</si>
  <si>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</si>
  <si>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</si>
  <si>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</si>
  <si>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</si>
  <si>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</si>
  <si>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</si>
  <si>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</si>
  <si>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</si>
  <si>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</si>
  <si>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</si>
  <si>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</si>
  <si>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</si>
  <si>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</si>
  <si>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</si>
  <si>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</si>
  <si>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</si>
  <si>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</si>
  <si>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</si>
  <si>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</si>
  <si>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</si>
  <si>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</si>
  <si>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</si>
  <si>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</si>
  <si>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</si>
  <si>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</si>
  <si>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</si>
  <si>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</si>
  <si>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</si>
  <si>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</si>
  <si>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</si>
  <si>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</si>
  <si>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</si>
  <si>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</si>
  <si>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</si>
  <si>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</si>
  <si>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</si>
  <si>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</si>
  <si>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</si>
  <si>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</si>
  <si>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</si>
  <si>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</si>
  <si>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</si>
  <si>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</si>
  <si>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</si>
  <si>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</si>
  <si>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</si>
  <si>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</si>
  <si>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</si>
  <si>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</si>
  <si>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</si>
  <si>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</si>
  <si>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</si>
  <si>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</si>
  <si>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</si>
  <si>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</si>
  <si>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</si>
  <si>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</si>
  <si>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</si>
  <si>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</si>
  <si>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</si>
  <si>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</si>
  <si>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</si>
  <si>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</si>
  <si>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</si>
  <si>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</si>
  <si>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</si>
  <si>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</si>
  <si>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</si>
  <si>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</si>
  <si>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</si>
  <si>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</si>
  <si>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</si>
  <si>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</si>
  <si>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</si>
  <si>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</si>
  <si>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</si>
  <si>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</si>
  <si>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</si>
  <si>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</si>
  <si>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</si>
  <si>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</si>
  <si>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</si>
  <si>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</si>
  <si>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</si>
  <si>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</si>
  <si>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</si>
  <si>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</si>
  <si>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</si>
  <si>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</si>
  <si>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</si>
  <si>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</si>
  <si>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</si>
  <si>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</si>
  <si>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</si>
  <si>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</si>
  <si>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</si>
  <si>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</si>
  <si>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</si>
  <si>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</si>
  <si>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</si>
  <si>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</si>
  <si>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</si>
  <si>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</si>
  <si>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</si>
  <si>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</si>
  <si>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</si>
  <si>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</si>
  <si>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</si>
  <si>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</si>
  <si>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</si>
  <si>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</si>
  <si>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</si>
  <si>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</si>
  <si>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</si>
  <si>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</si>
  <si>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</si>
  <si>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</si>
  <si>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</si>
  <si>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</si>
  <si>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</si>
  <si>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</si>
  <si>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</si>
  <si>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</si>
  <si>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</si>
  <si>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</si>
  <si>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</si>
  <si>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</si>
  <si>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</si>
  <si>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</si>
  <si>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</si>
  <si>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</si>
  <si>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</si>
  <si>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</si>
  <si>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</si>
  <si>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</si>
  <si>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</si>
  <si>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</si>
  <si>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</si>
  <si>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</si>
  <si>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</si>
  <si>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</si>
  <si>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</si>
  <si>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</si>
  <si>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</si>
  <si>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</si>
  <si>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</si>
  <si>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</si>
  <si>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</si>
  <si>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</si>
  <si>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</si>
  <si>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</si>
  <si>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</si>
  <si>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</si>
  <si>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</si>
  <si>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</si>
  <si>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</si>
  <si>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</si>
  <si>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</si>
  <si>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</si>
  <si>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</si>
  <si>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</si>
  <si>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</si>
  <si>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</si>
  <si>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</si>
  <si>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</si>
  <si>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</si>
  <si>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</si>
  <si>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</si>
  <si>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</si>
  <si>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</si>
  <si>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</si>
  <si>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</si>
  <si>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</si>
  <si>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</si>
  <si>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</si>
  <si>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</si>
  <si>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</si>
  <si>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</si>
  <si>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</si>
  <si>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</si>
  <si>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</si>
  <si>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</si>
  <si>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</si>
  <si>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</si>
  <si>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</si>
  <si>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</si>
  <si>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</si>
  <si>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</si>
  <si>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</si>
  <si>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</si>
  <si>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</si>
  <si>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</si>
  <si>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</si>
  <si>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</si>
  <si>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</si>
  <si>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</si>
  <si>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</si>
  <si>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</si>
  <si>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</si>
  <si>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</si>
  <si>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</si>
  <si>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</si>
  <si>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</si>
  <si>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</si>
  <si>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</si>
  <si>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</si>
  <si>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</si>
  <si>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</si>
  <si>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</si>
  <si>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</si>
  <si>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</si>
  <si>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</si>
  <si>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</si>
  <si>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</si>
  <si>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</si>
  <si>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</si>
  <si>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</si>
  <si>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</si>
  <si>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</si>
  <si>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</si>
  <si>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</si>
  <si>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</si>
  <si>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</si>
  <si>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</si>
  <si>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</si>
  <si>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</si>
  <si>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</si>
  <si>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</si>
  <si>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</si>
  <si>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</si>
  <si>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</si>
  <si>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</si>
  <si>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</si>
  <si>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</si>
  <si>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</si>
  <si>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</si>
  <si>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</si>
  <si>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</si>
  <si>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</si>
  <si>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</si>
  <si>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</si>
  <si>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</si>
  <si>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</si>
  <si>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</si>
  <si>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</si>
  <si>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</si>
  <si>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</si>
  <si>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</si>
  <si>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</si>
  <si>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</si>
  <si>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</si>
  <si>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</si>
  <si>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</si>
  <si>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</si>
  <si>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</si>
  <si>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</si>
  <si>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</si>
  <si>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</si>
  <si>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</si>
  <si>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</si>
  <si>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</si>
  <si>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</si>
  <si>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</si>
  <si>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</si>
  <si>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</si>
  <si>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</si>
  <si>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</si>
  <si>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</si>
  <si>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</si>
  <si>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</si>
  <si>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</si>
  <si>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</si>
  <si>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</si>
  <si>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</si>
  <si>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</si>
  <si>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</si>
  <si>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</si>
  <si>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</si>
  <si>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</si>
  <si>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</si>
  <si>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</si>
  <si>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</si>
  <si>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</si>
  <si>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</si>
  <si>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</si>
  <si>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</si>
  <si>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</si>
  <si>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</si>
  <si>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</si>
  <si>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</si>
  <si>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</si>
  <si>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</si>
  <si>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</si>
  <si>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</si>
  <si>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</si>
  <si>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</si>
  <si>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</si>
  <si>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</si>
  <si>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</si>
  <si>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</si>
  <si>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</si>
  <si>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</si>
  <si>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</si>
  <si>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</si>
  <si>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</si>
  <si>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</si>
  <si>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</si>
  <si>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</si>
  <si>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</si>
  <si>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</si>
  <si>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</si>
  <si>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</si>
  <si>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</si>
  <si>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</si>
  <si>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</si>
  <si>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</si>
  <si>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</si>
  <si>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</si>
  <si>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</si>
  <si>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</si>
  <si>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</si>
  <si>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</si>
  <si>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</si>
  <si>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</si>
  <si>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</si>
  <si>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</si>
  <si>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</si>
  <si>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</si>
  <si>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</si>
  <si>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</si>
  <si>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</si>
  <si>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</si>
  <si>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</si>
  <si>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</si>
  <si>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</si>
  <si>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</si>
  <si>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</si>
  <si>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</si>
  <si>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</si>
  <si>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</si>
  <si>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</si>
  <si>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</si>
  <si>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</si>
  <si>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</si>
  <si>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</si>
  <si>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</si>
  <si>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</si>
  <si>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</si>
  <si>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</si>
  <si>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</si>
  <si>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</si>
  <si>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</si>
  <si>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</si>
  <si>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</si>
  <si>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</si>
  <si>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</si>
  <si>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</si>
  <si>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</si>
  <si>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</si>
  <si>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</si>
  <si>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</si>
  <si>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</si>
  <si>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</si>
  <si>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</si>
  <si>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</si>
  <si>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</si>
  <si>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</si>
  <si>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</si>
  <si>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</si>
  <si>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</si>
  <si>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</si>
  <si>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</si>
  <si>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</si>
  <si>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</si>
  <si>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</si>
  <si>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</si>
  <si>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</si>
  <si>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</si>
  <si>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</si>
  <si>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</si>
  <si>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</si>
  <si>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</si>
  <si>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</si>
  <si>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</si>
  <si>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</si>
  <si>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</si>
  <si>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</si>
  <si>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</si>
  <si>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</si>
  <si>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</si>
  <si>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</si>
  <si>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</si>
  <si>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</si>
  <si>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</si>
  <si>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</si>
  <si>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</si>
  <si>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</si>
  <si>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</si>
  <si>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</si>
  <si>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</si>
  <si>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</si>
  <si>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</si>
  <si>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</si>
  <si>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</si>
  <si>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</si>
  <si>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</si>
  <si>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</si>
  <si>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</si>
  <si>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</si>
  <si>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</si>
  <si>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</si>
  <si>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</si>
  <si>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</si>
  <si>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</si>
  <si>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</si>
  <si>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</si>
  <si>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</si>
  <si>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</si>
  <si>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</si>
  <si>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</si>
  <si>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</si>
  <si>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</si>
  <si>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</si>
  <si>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</si>
  <si>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</si>
  <si>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</si>
  <si>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</si>
  <si>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</si>
  <si>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</si>
  <si>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</si>
  <si>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</si>
  <si>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</si>
  <si>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</si>
  <si>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</si>
  <si>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</si>
  <si>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</si>
  <si>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</si>
  <si>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</si>
  <si>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</si>
  <si>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</si>
  <si>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</si>
  <si>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</si>
  <si>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</si>
  <si>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</si>
  <si>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</si>
  <si>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</si>
  <si>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</si>
  <si>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</si>
  <si>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</si>
  <si>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</si>
  <si>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</si>
  <si>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</si>
  <si>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</si>
  <si>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</si>
  <si>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</si>
  <si>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</si>
  <si>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</si>
  <si>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</si>
  <si>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</si>
  <si>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</si>
  <si>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</si>
  <si>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</si>
  <si>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</si>
  <si>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</si>
  <si>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</si>
  <si>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</si>
  <si>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</si>
  <si>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</si>
  <si>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</si>
  <si>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</si>
  <si>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</si>
  <si>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</si>
  <si>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</si>
  <si>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</si>
  <si>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</si>
  <si>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</si>
  <si>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</si>
  <si>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</si>
  <si>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</si>
  <si>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</si>
  <si>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</si>
  <si>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</si>
  <si>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</si>
  <si>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</si>
  <si>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</si>
  <si>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</si>
  <si>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</si>
  <si>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</si>
  <si>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</si>
  <si>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</si>
  <si>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</si>
  <si>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</si>
  <si>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</si>
  <si>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</si>
  <si>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</si>
  <si>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</si>
  <si>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</si>
  <si>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</si>
  <si>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</si>
  <si>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</si>
  <si>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</si>
  <si>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</si>
  <si>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</si>
  <si>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</si>
  <si>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</si>
  <si>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</si>
  <si>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</si>
  <si>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</si>
  <si>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</si>
  <si>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</si>
  <si>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</si>
  <si>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</si>
  <si>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</si>
  <si>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</si>
  <si>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</si>
  <si>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</si>
  <si>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</si>
  <si>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</si>
  <si>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</si>
  <si>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</si>
  <si>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</si>
  <si>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</si>
  <si>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</si>
  <si>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</si>
  <si>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</si>
  <si>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</si>
  <si>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</si>
  <si>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</si>
  <si>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</si>
  <si>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</si>
  <si>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</si>
  <si>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</si>
  <si>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</si>
  <si>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</si>
  <si>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</si>
  <si>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</si>
  <si>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</si>
  <si>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</si>
  <si>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</si>
  <si>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</si>
  <si>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</si>
  <si>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</si>
  <si>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</si>
  <si>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</si>
  <si>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</si>
  <si>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</si>
  <si>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</si>
  <si>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</si>
  <si>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</si>
  <si>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</si>
  <si>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</si>
  <si>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</si>
  <si>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</si>
  <si>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</si>
  <si>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</si>
  <si>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</si>
  <si>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</si>
  <si>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</si>
  <si>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</si>
  <si>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</si>
  <si>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</si>
  <si>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</si>
  <si>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</si>
  <si>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</si>
  <si>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</si>
  <si>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</si>
  <si>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</si>
  <si>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</si>
  <si>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</si>
  <si>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</si>
  <si>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</si>
  <si>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</si>
  <si>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</si>
  <si>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</si>
  <si>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</si>
  <si>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</si>
  <si>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</si>
  <si>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</si>
  <si>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</si>
  <si>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</si>
  <si>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</si>
  <si>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</si>
  <si>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</si>
  <si>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</si>
  <si>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</si>
  <si>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</si>
  <si>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</si>
  <si>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</si>
  <si>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</si>
  <si>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</si>
  <si>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</si>
  <si>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</si>
  <si>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</si>
  <si>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</si>
  <si>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</si>
  <si>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</si>
  <si>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</si>
  <si>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</si>
  <si>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</si>
  <si>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</si>
  <si>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</si>
  <si>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</si>
  <si>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</si>
  <si>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</si>
  <si>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</si>
  <si>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</si>
  <si>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</si>
  <si>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</si>
  <si>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</si>
  <si>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</si>
  <si>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</si>
  <si>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</si>
  <si>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</si>
  <si>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</si>
  <si>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</si>
  <si>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</si>
  <si>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</si>
  <si>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</si>
  <si>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</si>
  <si>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</si>
  <si>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</si>
  <si>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</si>
  <si>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</si>
  <si>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</si>
  <si>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</si>
  <si>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</si>
  <si>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</si>
  <si>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</si>
  <si>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</si>
  <si>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</si>
  <si>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</si>
  <si>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</si>
  <si>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</si>
  <si>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</si>
  <si>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</si>
  <si>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</si>
  <si>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</si>
  <si>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</si>
  <si>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</si>
  <si>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</si>
  <si>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</si>
  <si>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</si>
  <si>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</si>
  <si>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</si>
  <si>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</si>
  <si>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</si>
  <si>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</si>
  <si>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</si>
  <si>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</si>
  <si>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</si>
  <si>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</si>
  <si>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</si>
  <si>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</si>
  <si>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</si>
  <si>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</si>
  <si>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</si>
  <si>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</si>
  <si>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</si>
  <si>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</si>
  <si>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</si>
  <si>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</si>
  <si>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</si>
  <si>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</si>
  <si>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</si>
  <si>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</si>
  <si>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</si>
  <si>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</si>
  <si>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</si>
  <si>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</si>
  <si>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</si>
  <si>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</si>
  <si>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</si>
  <si>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</si>
  <si>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</si>
  <si>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</si>
  <si>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</si>
  <si>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</si>
  <si>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</si>
  <si>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</si>
  <si>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</si>
  <si>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</si>
  <si>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</si>
  <si>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</si>
  <si>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</si>
  <si>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</si>
  <si>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</si>
  <si>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</si>
  <si>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</si>
  <si>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</si>
  <si>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</si>
  <si>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</si>
  <si>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</si>
  <si>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</si>
  <si>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</si>
  <si>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</si>
  <si>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</si>
  <si>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</si>
  <si>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</si>
  <si>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</si>
  <si>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</si>
  <si>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</si>
  <si>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</si>
  <si>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</si>
  <si>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</si>
  <si>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</si>
  <si>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</si>
  <si>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</si>
  <si>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</si>
  <si>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</si>
  <si>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</si>
  <si>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</si>
  <si>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</si>
  <si>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</si>
  <si>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</si>
  <si>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</si>
  <si>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</si>
  <si>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</si>
  <si>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</si>
  <si>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</si>
  <si>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</si>
  <si>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</si>
  <si>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</si>
  <si>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</si>
  <si>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</si>
  <si>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</si>
  <si>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</si>
  <si>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</si>
  <si>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</si>
  <si>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</si>
  <si>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</si>
  <si>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</si>
  <si>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</si>
  <si>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</si>
  <si>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</si>
  <si>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</si>
  <si>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</si>
  <si>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</si>
  <si>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</si>
  <si>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</si>
  <si>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</si>
  <si>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</si>
  <si>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</si>
  <si>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</si>
  <si>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</si>
  <si>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</si>
  <si>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</si>
  <si>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</si>
  <si>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</si>
  <si>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</si>
  <si>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</si>
  <si>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</si>
  <si>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</si>
  <si>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</si>
  <si>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</si>
  <si>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</si>
  <si>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</si>
  <si>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</si>
  <si>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</si>
  <si>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</si>
  <si>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</si>
  <si>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</si>
  <si>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</si>
  <si>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</si>
  <si>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</si>
  <si>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</si>
  <si>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</si>
  <si>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</si>
  <si>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</si>
  <si>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</si>
  <si>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</si>
  <si>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</si>
  <si>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</si>
  <si>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</si>
  <si>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</si>
  <si>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</si>
  <si>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</si>
  <si>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</si>
  <si>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</si>
  <si>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</si>
  <si>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</si>
  <si>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</si>
  <si>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</si>
  <si>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</si>
  <si>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</si>
  <si>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</si>
  <si>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</si>
  <si>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</si>
  <si>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</si>
  <si>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</si>
  <si>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</si>
  <si>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</si>
  <si>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</si>
  <si>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</si>
  <si>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</si>
  <si>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</si>
  <si>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</si>
  <si>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</si>
  <si>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</si>
  <si>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</si>
  <si>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</si>
  <si>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</si>
  <si>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</si>
  <si>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</si>
  <si>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</si>
  <si>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</si>
  <si>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</si>
  <si>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</si>
  <si>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</si>
  <si>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</si>
  <si>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</si>
  <si>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</si>
  <si>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</si>
  <si>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</si>
  <si>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</si>
  <si>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</si>
  <si>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</si>
  <si>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</si>
  <si>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</si>
  <si>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</si>
  <si>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</si>
  <si>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</si>
  <si>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</si>
  <si>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</si>
  <si>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</si>
  <si>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</si>
  <si>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</si>
  <si>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</si>
  <si>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</si>
  <si>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</si>
  <si>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</si>
  <si>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</si>
  <si>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</si>
  <si>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</si>
  <si>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</si>
  <si>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</si>
  <si>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</si>
  <si>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</si>
  <si>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</si>
  <si>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</si>
  <si>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</si>
  <si>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</si>
  <si>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</si>
  <si>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</si>
  <si>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</si>
  <si>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</si>
  <si>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</si>
  <si>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</si>
  <si>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</si>
  <si>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</si>
  <si>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</si>
  <si>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</si>
  <si>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</si>
  <si>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</si>
  <si>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</si>
  <si>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</si>
  <si>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</si>
  <si>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</si>
  <si>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</si>
  <si>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</si>
  <si>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</si>
  <si>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</si>
  <si>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</si>
  <si>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</si>
  <si>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</si>
  <si>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</si>
  <si>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</si>
  <si>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</si>
  <si>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</si>
  <si>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</si>
  <si>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</si>
  <si>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</si>
  <si>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</si>
  <si>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</si>
  <si>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</si>
  <si>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</si>
  <si>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</si>
  <si>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</si>
  <si>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</si>
  <si>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</si>
  <si>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</si>
  <si>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</si>
  <si>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</si>
  <si>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</si>
  <si>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</si>
  <si>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</si>
  <si>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</si>
  <si>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</si>
  <si>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</si>
  <si>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</si>
  <si>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</si>
  <si>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</si>
  <si>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</si>
  <si>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</si>
  <si>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</si>
  <si>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</si>
  <si>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</si>
  <si>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</si>
  <si>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</si>
  <si>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</si>
  <si>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</si>
  <si>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</si>
  <si>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</si>
  <si>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</si>
  <si>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</si>
  <si>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</si>
  <si>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</si>
  <si>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</si>
  <si>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</si>
  <si>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</si>
  <si>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</si>
  <si>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</si>
  <si>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</si>
  <si>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</si>
  <si>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</si>
  <si>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</si>
  <si>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</si>
  <si>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</si>
  <si>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</si>
  <si>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</si>
  <si>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</si>
  <si>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</si>
  <si>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</si>
  <si>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</si>
  <si>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</si>
  <si>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</si>
  <si>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</si>
  <si>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</si>
  <si>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</si>
  <si>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</si>
  <si>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</si>
  <si>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</si>
  <si>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</si>
  <si>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</si>
  <si>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</si>
  <si>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</si>
  <si>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</si>
  <si>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</si>
  <si>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</si>
  <si>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</si>
  <si>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</si>
  <si>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</si>
  <si>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</si>
  <si>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</si>
  <si>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</si>
  <si>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</si>
  <si>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</si>
  <si>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</si>
  <si>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</si>
  <si>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</si>
  <si>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</si>
  <si>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</si>
  <si>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</si>
  <si>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</si>
  <si>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</si>
  <si>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</si>
  <si>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</si>
  <si>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</si>
  <si>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</si>
  <si>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</si>
  <si>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</si>
  <si>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</si>
  <si>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</si>
  <si>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</si>
  <si>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</si>
  <si>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</si>
  <si>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</si>
  <si>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</si>
  <si>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</si>
  <si>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</si>
  <si>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</si>
  <si>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</si>
  <si>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</si>
  <si>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</si>
  <si>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</si>
  <si>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</si>
  <si>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</si>
  <si>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</si>
  <si>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</si>
  <si>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</si>
  <si>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</si>
  <si>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</si>
  <si>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</si>
  <si>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</si>
  <si>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</si>
  <si>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</si>
  <si>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</si>
  <si>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</si>
  <si>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</si>
  <si>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</si>
  <si>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</si>
  <si>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</si>
  <si>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</si>
  <si>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</si>
  <si>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</si>
  <si>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</si>
  <si>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</si>
  <si>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</si>
  <si>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</si>
  <si>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</si>
  <si>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</si>
  <si>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</si>
  <si>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</si>
  <si>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</si>
  <si>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</si>
  <si>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</si>
  <si>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</si>
  <si>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</si>
  <si>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</si>
  <si>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</si>
  <si>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</si>
  <si>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</si>
  <si>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</si>
  <si>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</si>
  <si>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</si>
  <si>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</si>
  <si>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</si>
  <si>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</si>
  <si>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</si>
  <si>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</si>
  <si>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</si>
  <si>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</si>
  <si>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</si>
  <si>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</si>
  <si>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</si>
  <si>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</si>
  <si>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</si>
  <si>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</si>
  <si>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</si>
  <si>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</si>
  <si>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</si>
  <si>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</si>
  <si>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</si>
  <si>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</si>
  <si>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</si>
  <si>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</si>
  <si>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</si>
  <si>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</si>
  <si>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</si>
  <si>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</si>
  <si>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</si>
  <si>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</si>
  <si>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</si>
  <si>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</si>
  <si>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</si>
  <si>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</si>
  <si>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</si>
  <si>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</si>
  <si>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</si>
  <si>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</si>
  <si>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</si>
  <si>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</si>
  <si>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</si>
  <si>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</si>
  <si>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</si>
  <si>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</si>
  <si>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</si>
  <si>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</si>
  <si>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</si>
  <si>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</si>
  <si>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</si>
  <si>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</si>
  <si>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</si>
  <si>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</si>
  <si>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</si>
  <si>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</si>
  <si>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</si>
  <si>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</si>
  <si>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</si>
  <si>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</si>
  <si>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</si>
  <si>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</si>
  <si>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</si>
  <si>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</si>
  <si>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</si>
  <si>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</si>
  <si>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</si>
  <si>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</si>
  <si>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</si>
  <si>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</si>
  <si>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</si>
  <si>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</si>
  <si>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</si>
  <si>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</si>
  <si>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</si>
  <si>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</si>
  <si>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</si>
  <si>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</si>
  <si>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</si>
  <si>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</si>
  <si>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</si>
  <si>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</si>
  <si>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</si>
  <si>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</si>
  <si>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</si>
  <si>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</si>
  <si>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</si>
  <si>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</si>
  <si>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</si>
  <si>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</si>
  <si>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</si>
  <si>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</si>
  <si>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</si>
  <si>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</si>
  <si>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</si>
  <si>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</si>
  <si>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</si>
  <si>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</si>
  <si>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</si>
  <si>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</si>
  <si>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</si>
  <si>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</si>
  <si>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</si>
  <si>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</si>
  <si>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</si>
  <si>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</si>
  <si>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</si>
  <si>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</si>
  <si>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</si>
  <si>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</si>
  <si>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</si>
  <si>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</si>
  <si>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</si>
  <si>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</si>
  <si>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</si>
  <si>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</si>
  <si>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</si>
  <si>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</si>
  <si>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</si>
  <si>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</si>
  <si>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</si>
  <si>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</si>
  <si>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</si>
  <si>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</si>
  <si>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</si>
  <si>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</si>
  <si>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</si>
  <si>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</si>
  <si>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</si>
  <si>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</si>
  <si>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</si>
  <si>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</si>
  <si>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</si>
  <si>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</si>
  <si>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</si>
  <si>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</si>
  <si>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</si>
  <si>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</si>
  <si>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</si>
  <si>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</si>
  <si>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</si>
  <si>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</si>
  <si>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</si>
  <si>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</si>
  <si>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</si>
  <si>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</si>
  <si>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</si>
  <si>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</si>
  <si>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</si>
  <si>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</si>
  <si>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</si>
  <si>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</si>
  <si>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</si>
  <si>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</si>
  <si>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</si>
  <si>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</si>
  <si>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</si>
  <si>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</si>
  <si>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</si>
  <si>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</si>
  <si>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</si>
  <si>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</si>
  <si>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</si>
  <si>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</si>
  <si>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</si>
  <si>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</si>
  <si>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</si>
  <si>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</si>
  <si>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</si>
  <si>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</si>
  <si>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</si>
  <si>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</si>
  <si>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</si>
  <si>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</si>
  <si>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</si>
  <si>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</si>
  <si>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</si>
  <si>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</si>
  <si>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</si>
  <si>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</si>
  <si>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</si>
  <si>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</si>
  <si>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</si>
  <si>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</si>
  <si>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</si>
  <si>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</si>
  <si>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</si>
  <si>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</si>
  <si>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</si>
  <si>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</si>
  <si>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</si>
  <si>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</si>
  <si>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</si>
  <si>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</si>
  <si>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</si>
  <si>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</si>
  <si>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</si>
  <si>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</si>
  <si>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</si>
  <si>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</si>
  <si>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</si>
  <si>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</si>
  <si>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</si>
  <si>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</si>
  <si>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</si>
  <si>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</si>
  <si>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</si>
  <si>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</si>
  <si>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</si>
  <si>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</si>
  <si>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</si>
  <si>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</si>
  <si>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</si>
  <si>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</si>
  <si>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</si>
  <si>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</si>
  <si>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</si>
  <si>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</si>
  <si>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</si>
  <si>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</si>
  <si>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</si>
  <si>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</si>
  <si>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</si>
  <si>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</si>
  <si>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</si>
  <si>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</si>
  <si>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</si>
  <si>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</si>
  <si>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</si>
  <si>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</si>
  <si>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</si>
  <si>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</si>
  <si>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</si>
  <si>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</si>
  <si>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</si>
  <si>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</si>
  <si>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</si>
  <si>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</si>
  <si>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</si>
  <si>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</si>
  <si>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</si>
  <si>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</si>
  <si>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</si>
  <si>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</si>
  <si>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</si>
  <si>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</si>
  <si>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</si>
  <si>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</si>
  <si>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</si>
  <si>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</si>
  <si>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</si>
  <si>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</si>
  <si>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</si>
  <si>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</si>
  <si>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</si>
  <si>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</si>
  <si>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</si>
  <si>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</si>
  <si>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</si>
  <si>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</si>
  <si>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</si>
  <si>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</si>
  <si>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</si>
  <si>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</si>
  <si>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</si>
  <si>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</si>
  <si>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</si>
  <si>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</si>
  <si>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</si>
  <si>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</si>
  <si>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</si>
  <si>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</si>
  <si>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</si>
  <si>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</si>
  <si>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</si>
  <si>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</si>
  <si>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</si>
  <si>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</si>
  <si>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</si>
  <si>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</si>
  <si>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</si>
  <si>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</si>
  <si>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</si>
  <si>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</si>
  <si>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</si>
  <si>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</si>
  <si>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</si>
  <si>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</si>
  <si>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</si>
  <si>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</si>
  <si>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</si>
  <si>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</si>
  <si>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</si>
  <si>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</si>
  <si>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</si>
  <si>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</si>
  <si>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</si>
  <si>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</si>
  <si>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</si>
  <si>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</si>
  <si>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</si>
  <si>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</si>
  <si>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</si>
  <si>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</si>
  <si>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</si>
  <si>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</si>
  <si>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</si>
  <si>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</si>
  <si>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</si>
  <si>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</si>
  <si>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</si>
  <si>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</si>
  <si>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</si>
  <si>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</si>
  <si>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</si>
  <si>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</si>
  <si>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</si>
  <si>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</si>
  <si>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</si>
  <si>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</si>
  <si>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</si>
  <si>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</si>
  <si>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</si>
  <si>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</si>
  <si>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</si>
  <si>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</si>
  <si>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</si>
  <si>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</si>
  <si>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</si>
  <si>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</si>
  <si>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</si>
  <si>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</si>
  <si>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</si>
  <si>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</si>
  <si>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</si>
  <si>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</si>
  <si>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</si>
  <si>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</si>
  <si>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</si>
  <si>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</si>
  <si>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</si>
  <si>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</si>
  <si>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</si>
  <si>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</si>
  <si>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</si>
  <si>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</si>
  <si>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</si>
  <si>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</si>
  <si>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</si>
  <si>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</si>
  <si>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</si>
  <si>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</si>
  <si>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</si>
  <si>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</si>
  <si>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</si>
  <si>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</si>
  <si>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</si>
  <si>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</si>
  <si>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</si>
  <si>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</si>
  <si>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</si>
  <si>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</si>
  <si>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</si>
  <si>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</si>
  <si>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</si>
  <si>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</si>
  <si>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</si>
  <si>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</si>
  <si>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</si>
  <si>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</si>
  <si>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</si>
  <si>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</si>
  <si>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</si>
  <si>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</si>
  <si>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</si>
  <si>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</si>
  <si>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</si>
  <si>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</si>
  <si>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</si>
  <si>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</si>
  <si>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</si>
  <si>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</si>
  <si>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</si>
  <si>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</si>
  <si>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</si>
  <si>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</si>
  <si>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</si>
  <si>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</si>
  <si>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</si>
  <si>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</si>
  <si>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</si>
  <si>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</si>
  <si>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</si>
  <si>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</si>
  <si>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</si>
  <si>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</si>
  <si>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</si>
  <si>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</si>
  <si>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</si>
  <si>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</si>
  <si>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</si>
  <si>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</si>
  <si>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</si>
  <si>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</si>
  <si>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</si>
  <si>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</si>
  <si>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</si>
  <si>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</si>
  <si>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</si>
  <si>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</si>
  <si>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</si>
  <si>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</si>
  <si>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</si>
  <si>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</si>
  <si>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</si>
  <si>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</si>
  <si>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</si>
  <si>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</si>
  <si>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</si>
  <si>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</si>
  <si>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</si>
  <si>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</si>
  <si>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</si>
  <si>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</si>
  <si>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</si>
  <si>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</si>
  <si>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</si>
  <si>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</si>
  <si>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</si>
  <si>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</si>
  <si>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</si>
  <si>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</si>
  <si>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</si>
  <si>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</si>
  <si>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</si>
  <si>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</si>
  <si>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</si>
  <si>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</si>
  <si>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</si>
  <si>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</si>
  <si>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</si>
  <si>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</si>
  <si>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</si>
  <si>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</si>
  <si>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</si>
  <si>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</si>
  <si>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</si>
  <si>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</si>
  <si>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</si>
  <si>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</si>
  <si>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</si>
  <si>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</si>
  <si>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</si>
  <si>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</si>
  <si>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</si>
  <si>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</si>
  <si>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</si>
  <si>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</si>
  <si>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</si>
  <si>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</si>
  <si>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</si>
  <si>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</si>
  <si>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</si>
  <si>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</si>
  <si>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</si>
  <si>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</si>
  <si>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</si>
  <si>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</si>
  <si>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</si>
  <si>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</si>
  <si>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</si>
  <si>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</si>
  <si>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</si>
  <si>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</si>
  <si>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</si>
  <si>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</si>
  <si>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</si>
  <si>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</si>
  <si>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</si>
  <si>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</si>
  <si>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</si>
  <si>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</si>
  <si>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</si>
  <si>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</si>
  <si>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</si>
  <si>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</si>
  <si>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</si>
  <si>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</si>
  <si>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</si>
  <si>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</si>
  <si>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</si>
  <si>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</si>
  <si>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</si>
  <si>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</si>
  <si>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</si>
  <si>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</si>
  <si>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</si>
  <si>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</si>
  <si>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</si>
  <si>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</si>
  <si>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</si>
  <si>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</si>
  <si>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</si>
  <si>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</si>
  <si>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</si>
  <si>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</si>
  <si>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</si>
  <si>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</si>
  <si>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</si>
  <si>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</si>
  <si>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</si>
  <si>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</si>
  <si>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</si>
  <si>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</si>
  <si>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</si>
  <si>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</si>
  <si>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</si>
  <si>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</si>
  <si>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</si>
  <si>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</si>
  <si>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</si>
  <si>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</si>
  <si>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</si>
  <si>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</si>
  <si>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</si>
  <si>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</si>
  <si>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</si>
  <si>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</si>
  <si>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</si>
  <si>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</si>
  <si>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</si>
  <si>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</si>
  <si>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</si>
  <si>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</si>
  <si>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</si>
  <si>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</si>
  <si>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</si>
  <si>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</si>
  <si>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</si>
  <si>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</si>
  <si>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</si>
  <si>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</si>
  <si>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</si>
  <si>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</si>
  <si>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</si>
  <si>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</si>
  <si>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</si>
  <si>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</si>
  <si>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</si>
  <si>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</si>
  <si>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</si>
  <si>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</si>
  <si>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</si>
  <si>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</si>
  <si>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</si>
  <si>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</si>
  <si>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</si>
  <si>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</si>
  <si>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</si>
  <si>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</si>
  <si>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</si>
  <si>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</si>
  <si>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</si>
  <si>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</si>
  <si>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</si>
  <si>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</si>
  <si>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</si>
  <si>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</si>
  <si>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</si>
  <si>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</si>
  <si>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</si>
  <si>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</si>
  <si>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</si>
  <si>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</si>
  <si>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</si>
  <si>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</si>
  <si>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</si>
  <si>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</si>
  <si>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</si>
  <si>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</si>
  <si>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</si>
  <si>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</si>
  <si>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</si>
  <si>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</si>
  <si>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</si>
  <si>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</si>
  <si>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</si>
  <si>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</si>
  <si>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</si>
  <si>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</si>
  <si>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</si>
  <si>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</si>
  <si>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</si>
  <si>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</si>
  <si>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</si>
  <si>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</si>
  <si>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</si>
  <si>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</si>
  <si>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</si>
  <si>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</si>
  <si>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</si>
  <si>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</si>
  <si>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</si>
  <si>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</si>
  <si>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</si>
  <si>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</si>
  <si>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</si>
  <si>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</si>
  <si>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</si>
  <si>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</si>
  <si>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</si>
  <si>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</si>
  <si>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</si>
  <si>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</si>
  <si>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</si>
  <si>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</si>
  <si>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</si>
  <si>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</si>
  <si>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</si>
  <si>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</si>
  <si>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</si>
  <si>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</si>
  <si>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</si>
  <si>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</si>
  <si>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</si>
  <si>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</si>
  <si>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</si>
  <si>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</si>
  <si>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</si>
  <si>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</si>
  <si>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</si>
  <si>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</si>
  <si>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</si>
  <si>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</si>
  <si>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</si>
  <si>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</si>
  <si>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</si>
  <si>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</si>
  <si>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</si>
  <si>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</si>
  <si>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</si>
  <si>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</si>
  <si>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</si>
  <si>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</si>
  <si>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</si>
  <si>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</si>
  <si>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</si>
  <si>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</si>
  <si>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</si>
  <si>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</si>
  <si>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</si>
  <si>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</si>
  <si>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</si>
  <si>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</si>
  <si>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</si>
  <si>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</si>
  <si>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</si>
  <si>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</si>
  <si>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</si>
  <si>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</si>
  <si>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</si>
  <si>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</si>
  <si>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</si>
  <si>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</si>
  <si>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</si>
  <si>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</si>
  <si>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</si>
  <si>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</si>
  <si>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</si>
  <si>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</si>
  <si>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</si>
  <si>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</si>
  <si>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</si>
  <si>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</si>
  <si>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</si>
  <si>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</si>
  <si>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</si>
  <si>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</si>
  <si>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</si>
  <si>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</si>
  <si>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</si>
  <si>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</si>
  <si>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</si>
  <si>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</si>
  <si>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</si>
  <si>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</si>
  <si>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</si>
  <si>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</si>
  <si>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</si>
  <si>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</si>
  <si>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</si>
  <si>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</si>
  <si>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</si>
  <si>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</si>
  <si>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</si>
  <si>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</si>
  <si>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</si>
  <si>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</si>
  <si>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</si>
  <si>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</si>
  <si>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</si>
  <si>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</si>
  <si>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</si>
  <si>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</si>
  <si>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</si>
  <si>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</si>
  <si>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</si>
  <si>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</si>
  <si>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</si>
  <si>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</si>
  <si>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</si>
  <si>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</si>
  <si>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</si>
  <si>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</si>
  <si>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</si>
  <si>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</si>
  <si>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</si>
  <si>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</si>
  <si>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</si>
  <si>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</si>
  <si>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</si>
  <si>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</si>
  <si>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</si>
  <si>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</si>
  <si>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</si>
  <si>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</si>
  <si>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</si>
  <si>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</si>
  <si>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</si>
  <si>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</si>
  <si>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</si>
  <si>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</si>
  <si>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</si>
  <si>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</si>
  <si>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</si>
  <si>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</si>
  <si>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</si>
  <si>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</si>
  <si>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</si>
  <si>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</si>
  <si>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</si>
  <si>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</si>
  <si>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</si>
  <si>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</si>
  <si>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</si>
  <si>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</si>
  <si>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</si>
  <si>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</si>
  <si>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</si>
  <si>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</si>
  <si>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</si>
  <si>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</si>
  <si>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</si>
  <si>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</si>
  <si>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</si>
  <si>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</si>
  <si>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</si>
  <si>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</si>
  <si>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</si>
  <si>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</si>
  <si>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</si>
  <si>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</si>
  <si>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</si>
  <si>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</si>
  <si>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</si>
  <si>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</si>
  <si>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</si>
  <si>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</si>
  <si>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</si>
  <si>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</si>
  <si>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</si>
  <si>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</si>
  <si>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</si>
  <si>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</si>
  <si>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</si>
  <si>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</si>
  <si>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</si>
  <si>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</si>
  <si>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</si>
  <si>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</si>
  <si>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</si>
  <si>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</si>
  <si>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</si>
  <si>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</si>
  <si>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</si>
  <si>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</si>
  <si>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</si>
  <si>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</si>
  <si>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</si>
  <si>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</si>
  <si>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</si>
  <si>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</si>
  <si>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</si>
  <si>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</si>
  <si>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</si>
  <si>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</si>
  <si>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</si>
  <si>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</si>
  <si>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</si>
  <si>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</si>
  <si>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</si>
  <si>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</si>
  <si>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</si>
  <si>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</si>
  <si>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</si>
  <si>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</si>
  <si>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</si>
  <si>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</si>
  <si>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</si>
  <si>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</si>
  <si>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</si>
  <si>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</si>
  <si>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</si>
  <si>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</si>
  <si>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</si>
  <si>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</si>
  <si>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</si>
  <si>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</si>
  <si>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</si>
  <si>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</si>
  <si>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</si>
  <si>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</si>
  <si>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</si>
  <si>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</si>
  <si>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</si>
  <si>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</si>
  <si>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</si>
  <si>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</si>
  <si>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</si>
  <si>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</si>
  <si>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</si>
  <si>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</si>
  <si>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</si>
  <si>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</si>
  <si>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</si>
  <si>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</si>
  <si>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</si>
  <si>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</si>
  <si>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</si>
  <si>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</si>
  <si>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</si>
  <si>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</si>
  <si>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</si>
  <si>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</si>
  <si>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</si>
  <si>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</si>
  <si>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</si>
  <si>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</si>
  <si>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</si>
  <si>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</si>
  <si>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</si>
  <si>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</si>
  <si>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</si>
  <si>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</si>
  <si>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</si>
  <si>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</si>
  <si>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</si>
  <si>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</si>
  <si>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</si>
  <si>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</si>
  <si>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</si>
  <si>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</si>
  <si>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</si>
  <si>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</si>
  <si>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</si>
  <si>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</si>
  <si>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</si>
  <si>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</si>
  <si>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</si>
  <si>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</si>
  <si>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</si>
  <si>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</si>
  <si>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</si>
  <si>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</si>
  <si>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</si>
  <si>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</si>
  <si>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</si>
  <si>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</si>
  <si>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</si>
  <si>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</si>
  <si>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</si>
  <si>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</si>
  <si>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</si>
  <si>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</si>
  <si>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</si>
  <si>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</si>
  <si>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</si>
  <si>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</si>
  <si>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</si>
  <si>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</si>
  <si>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</si>
  <si>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</si>
  <si>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</si>
  <si>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</si>
  <si>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</si>
  <si>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</si>
  <si>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</si>
  <si>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</si>
  <si>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</si>
  <si>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</si>
  <si>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</si>
  <si>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</si>
  <si>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</si>
  <si>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</si>
  <si>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</si>
  <si>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</si>
  <si>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</si>
  <si>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</si>
  <si>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</si>
  <si>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</si>
  <si>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</si>
  <si>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</si>
  <si>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</si>
  <si>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</si>
  <si>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</si>
  <si>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</si>
  <si>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</si>
  <si>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</si>
  <si>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</si>
  <si>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</si>
  <si>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</si>
  <si>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</si>
  <si>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</si>
  <si>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</si>
  <si>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</si>
  <si>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</si>
  <si>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</si>
  <si>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</si>
  <si>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</si>
  <si>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</si>
  <si>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</si>
  <si>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</si>
  <si>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</si>
  <si>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</si>
  <si>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</si>
  <si>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</si>
  <si>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</si>
  <si>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</si>
  <si>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</si>
  <si>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</si>
  <si>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</si>
  <si>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</si>
  <si>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</si>
  <si>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</si>
  <si>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</si>
  <si>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</si>
  <si>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</si>
  <si>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</si>
  <si>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</si>
  <si>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</si>
  <si>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</si>
  <si>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</si>
  <si>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</si>
  <si>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</si>
  <si>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</si>
  <si>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</si>
  <si>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</si>
  <si>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</si>
  <si>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</si>
  <si>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</si>
  <si>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</si>
  <si>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</si>
  <si>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</si>
  <si>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</si>
  <si>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</si>
  <si>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</si>
  <si>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</si>
  <si>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</si>
  <si>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</si>
  <si>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</si>
  <si>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</si>
  <si>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</si>
  <si>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</si>
  <si>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</si>
  <si>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</si>
  <si>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</si>
  <si>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</si>
  <si>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</si>
  <si>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</si>
  <si>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</si>
  <si>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</si>
  <si>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</si>
  <si>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</si>
  <si>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</si>
  <si>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</si>
  <si>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</si>
  <si>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</si>
  <si>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</si>
  <si>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</si>
  <si>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</si>
  <si>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</si>
  <si>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</si>
  <si>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</si>
  <si>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</si>
  <si>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</si>
  <si>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</si>
  <si>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</si>
  <si>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</si>
  <si>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</si>
  <si>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</si>
  <si>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</si>
  <si>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</si>
  <si>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</si>
  <si>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</si>
  <si>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</si>
  <si>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</si>
  <si>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</si>
  <si>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</si>
  <si>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</si>
  <si>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</si>
  <si>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</si>
  <si>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</si>
  <si>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</si>
  <si>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</si>
  <si>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</si>
  <si>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</si>
  <si>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</si>
  <si>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</si>
  <si>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</si>
  <si>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</si>
  <si>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</si>
  <si>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</si>
  <si>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</si>
  <si>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</si>
  <si>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</si>
  <si>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</si>
  <si>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</si>
  <si>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</si>
  <si>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</si>
  <si>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</si>
  <si>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</si>
  <si>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</si>
  <si>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</si>
  <si>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</si>
  <si>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</si>
  <si>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</si>
  <si>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</si>
  <si>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</si>
  <si>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</si>
  <si>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</si>
  <si>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</si>
  <si>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</si>
  <si>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</si>
  <si>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</si>
  <si>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</si>
  <si>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</si>
  <si>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</si>
  <si>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</si>
  <si>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</si>
  <si>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</si>
  <si>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</si>
  <si>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</si>
  <si>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</si>
  <si>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</si>
  <si>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</si>
  <si>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</si>
  <si>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</si>
  <si>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</si>
  <si>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</si>
  <si>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</si>
  <si>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</si>
  <si>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</si>
  <si>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</si>
  <si>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</si>
  <si>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</si>
  <si>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</si>
  <si>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</si>
  <si>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</si>
  <si>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</si>
  <si>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</si>
  <si>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</si>
  <si>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</si>
  <si>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</si>
  <si>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</si>
  <si>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</si>
  <si>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</si>
  <si>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</si>
  <si>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</si>
  <si>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</si>
  <si>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</si>
  <si>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</si>
  <si>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</si>
  <si>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</si>
  <si>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</si>
  <si>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</si>
  <si>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</si>
  <si>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</si>
  <si>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</si>
  <si>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</si>
  <si>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</si>
  <si>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</si>
  <si>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</si>
  <si>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</si>
  <si>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</si>
  <si>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</si>
  <si>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</si>
  <si>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</si>
  <si>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</si>
  <si>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</si>
  <si>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</si>
  <si>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</si>
  <si>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</si>
  <si>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</si>
  <si>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</si>
  <si>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</si>
  <si>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</si>
  <si>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</si>
  <si>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</si>
  <si>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</si>
  <si>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</si>
  <si>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</si>
  <si>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</si>
  <si>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</si>
  <si>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</si>
  <si>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</si>
  <si>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</si>
  <si>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</si>
  <si>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</si>
  <si>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</si>
  <si>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</si>
  <si>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</si>
  <si>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</si>
  <si>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</si>
  <si>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</si>
  <si>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</si>
  <si>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</si>
  <si>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</si>
  <si>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</si>
  <si>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</si>
  <si>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</si>
  <si>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</si>
  <si>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</si>
  <si>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</si>
  <si>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</si>
  <si>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</si>
  <si>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</si>
  <si>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</si>
  <si>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</si>
  <si>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</si>
  <si>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</si>
  <si>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</si>
  <si>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</si>
  <si>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</si>
  <si>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</si>
  <si>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</si>
  <si>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</si>
  <si>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</si>
  <si>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</si>
  <si>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</si>
  <si>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</si>
  <si>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</si>
  <si>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</si>
  <si>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</si>
  <si>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</si>
  <si>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</si>
  <si>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</si>
  <si>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</si>
  <si>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</si>
  <si>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</si>
  <si>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</si>
  <si>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</si>
  <si>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</si>
  <si>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</si>
  <si>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</si>
  <si>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</si>
  <si>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</si>
  <si>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</si>
  <si>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</si>
  <si>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</si>
  <si>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</si>
  <si>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</si>
  <si>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</si>
  <si>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</si>
  <si>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</si>
  <si>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</si>
  <si>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</si>
  <si>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</si>
  <si>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</si>
  <si>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</si>
  <si>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</si>
  <si>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</si>
  <si>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</si>
  <si>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</si>
  <si>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</si>
  <si>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</si>
  <si>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</si>
  <si>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</si>
  <si>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</si>
  <si>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</si>
  <si>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</si>
  <si>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</si>
  <si>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</si>
  <si>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</si>
  <si>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</si>
  <si>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</si>
  <si>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</si>
  <si>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</si>
  <si>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</si>
  <si>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</si>
  <si>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</si>
  <si>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</si>
  <si>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</si>
  <si>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</si>
  <si>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</si>
  <si>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</si>
  <si>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</si>
  <si>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</si>
  <si>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</si>
  <si>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</si>
  <si>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</si>
  <si>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</si>
  <si>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</si>
  <si>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</si>
  <si>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</si>
  <si>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</si>
  <si>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</si>
  <si>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</si>
  <si>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</si>
  <si>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</si>
  <si>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</si>
  <si>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</si>
  <si>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</si>
  <si>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</si>
  <si>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</si>
  <si>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</si>
  <si>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</si>
  <si>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</si>
  <si>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</si>
  <si>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</si>
  <si>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</si>
  <si>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</si>
  <si>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</si>
  <si>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</si>
  <si>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</si>
  <si>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</si>
  <si>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</si>
  <si>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</si>
  <si>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</si>
  <si>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</si>
  <si>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</si>
  <si>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</si>
  <si>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</si>
  <si>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</si>
  <si>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</si>
  <si>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</si>
  <si>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</si>
  <si>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</si>
  <si>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</si>
  <si>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</si>
  <si>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</si>
  <si>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</si>
  <si>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</si>
  <si>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</si>
  <si>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</si>
  <si>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</si>
  <si>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</si>
  <si>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</si>
  <si>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</si>
  <si>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</si>
  <si>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</si>
  <si>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</si>
  <si>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</si>
  <si>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</si>
  <si>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</si>
  <si>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</si>
  <si>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</si>
  <si>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</si>
  <si>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</si>
  <si>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</si>
  <si>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</si>
  <si>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</si>
  <si>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</si>
  <si>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</si>
  <si>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</si>
  <si>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</si>
  <si>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</si>
  <si>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</si>
  <si>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</si>
  <si>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</si>
  <si>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</si>
  <si>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</si>
  <si>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</si>
  <si>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</si>
  <si>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</si>
  <si>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</si>
  <si>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</si>
  <si>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</si>
  <si>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</si>
  <si>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</si>
  <si>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</si>
  <si>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</si>
  <si>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</si>
  <si>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</si>
  <si>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</si>
  <si>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</si>
  <si>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</si>
  <si>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</si>
  <si>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</si>
  <si>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</si>
  <si>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</si>
  <si>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</si>
  <si>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</si>
  <si>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</si>
  <si>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</si>
  <si>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</si>
  <si>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</si>
  <si>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</si>
  <si>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</si>
  <si>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</si>
  <si>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</si>
  <si>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</si>
  <si>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</si>
  <si>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</si>
  <si>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</si>
  <si>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</si>
  <si>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</si>
  <si>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</si>
  <si>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</si>
  <si>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</si>
  <si>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</si>
  <si>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</si>
  <si>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</si>
  <si>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</si>
  <si>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</si>
  <si>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</si>
  <si>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</si>
  <si>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</si>
  <si>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</si>
  <si>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</si>
  <si>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</si>
  <si>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</si>
  <si>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</si>
  <si>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</si>
  <si>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</si>
  <si>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</si>
  <si>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</si>
  <si>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</si>
  <si>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</si>
  <si>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</si>
  <si>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</si>
  <si>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</si>
  <si>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</si>
  <si>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</si>
  <si>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</si>
  <si>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</si>
  <si>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</si>
  <si>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</si>
  <si>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</si>
  <si>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</si>
  <si>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</si>
  <si>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</si>
  <si>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</si>
  <si>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</si>
  <si>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</si>
  <si>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</si>
  <si>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</si>
  <si>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</si>
  <si>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</si>
  <si>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</si>
  <si>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</si>
  <si>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</si>
  <si>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</si>
  <si>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</si>
  <si>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</si>
  <si>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</si>
  <si>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</si>
  <si>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</si>
  <si>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</si>
  <si>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</si>
  <si>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</si>
  <si>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</si>
  <si>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</si>
  <si>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</si>
  <si>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</si>
  <si>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</si>
  <si>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</si>
  <si>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</si>
  <si>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</si>
  <si>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</si>
  <si>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</si>
  <si>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</si>
  <si>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</si>
  <si>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</si>
  <si>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</si>
  <si>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</si>
  <si>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</si>
  <si>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</si>
  <si>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</si>
  <si>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</si>
  <si>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</si>
  <si>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</si>
  <si>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</si>
  <si>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</si>
  <si>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</si>
  <si>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</si>
  <si>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</si>
  <si>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</si>
  <si>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</si>
  <si>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</si>
  <si>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</si>
  <si>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</si>
  <si>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</si>
  <si>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</si>
  <si>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</si>
  <si>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</si>
  <si>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</si>
  <si>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</si>
  <si>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</si>
  <si>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</si>
  <si>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</si>
  <si>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</si>
  <si>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</si>
  <si>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</si>
  <si>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</si>
  <si>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</si>
  <si>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</si>
  <si>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</si>
  <si>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</si>
  <si>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</si>
  <si>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</si>
  <si>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</si>
  <si>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</si>
  <si>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</si>
  <si>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</si>
  <si>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</si>
  <si>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</si>
  <si>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</si>
  <si>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</si>
  <si>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</si>
  <si>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</si>
  <si>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</si>
  <si>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</si>
  <si>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</si>
  <si>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</si>
  <si>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</si>
  <si>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</si>
  <si>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</si>
  <si>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</si>
  <si>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</si>
  <si>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</si>
  <si>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</si>
  <si>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</si>
  <si>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</si>
  <si>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</si>
  <si>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</si>
  <si>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</si>
  <si>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</si>
  <si>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</si>
  <si>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</si>
  <si>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</si>
  <si>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</si>
  <si>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</si>
  <si>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</si>
  <si>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</si>
  <si>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</si>
  <si>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</si>
  <si>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</si>
  <si>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</si>
  <si>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</si>
  <si>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</si>
  <si>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</si>
  <si>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</si>
  <si>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</si>
  <si>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</si>
  <si>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</si>
  <si>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</si>
  <si>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</si>
  <si>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</si>
  <si>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</si>
  <si>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</si>
  <si>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</si>
  <si>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</si>
  <si>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</si>
  <si>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</si>
  <si>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</si>
  <si>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</si>
  <si>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</si>
  <si>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</si>
  <si>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</si>
  <si>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</si>
  <si>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</si>
  <si>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</si>
  <si>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</si>
  <si>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</si>
  <si>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</si>
  <si>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</si>
  <si>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</si>
  <si>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</si>
  <si>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</si>
  <si>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</si>
  <si>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</si>
  <si>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</si>
  <si>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</si>
  <si>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</si>
  <si>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</si>
  <si>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</si>
  <si>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</si>
  <si>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</si>
  <si>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</si>
  <si>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</si>
  <si>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</si>
  <si>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</si>
  <si>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</si>
  <si>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</si>
  <si>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</si>
  <si>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</si>
  <si>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</si>
  <si>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</si>
  <si>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</si>
  <si>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</si>
  <si>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</si>
  <si>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</si>
  <si>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</si>
  <si>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</si>
  <si>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</si>
  <si>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</si>
  <si>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</si>
  <si>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</si>
  <si>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</si>
  <si>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</si>
  <si>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</si>
  <si>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</si>
  <si>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</si>
  <si>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</si>
  <si>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</si>
  <si>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</si>
  <si>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</si>
  <si>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</si>
  <si>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</si>
  <si>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</si>
  <si>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</si>
  <si>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</si>
  <si>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</si>
  <si>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</si>
  <si>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</si>
  <si>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</si>
  <si>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</si>
  <si>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</si>
  <si>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</si>
  <si>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</si>
  <si>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</si>
  <si>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</si>
  <si>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</si>
  <si>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</si>
  <si>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</si>
  <si>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</si>
  <si>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</si>
  <si>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</si>
  <si>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</si>
  <si>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</si>
  <si>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</si>
  <si>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</si>
  <si>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</si>
  <si>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</si>
  <si>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</si>
  <si>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</si>
  <si>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</si>
  <si>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</si>
  <si>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</si>
  <si>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</si>
  <si>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</si>
  <si>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</si>
  <si>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</si>
  <si>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</si>
  <si>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</si>
  <si>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</si>
  <si>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</si>
  <si>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</si>
  <si>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</si>
  <si>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</si>
  <si>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</si>
  <si>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</si>
  <si>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</si>
  <si>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</si>
  <si>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</si>
  <si>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</si>
  <si>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</si>
  <si>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</si>
  <si>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</si>
  <si>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</si>
  <si>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</si>
  <si>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</si>
  <si>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</si>
  <si>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</si>
  <si>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</si>
  <si>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</si>
  <si>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</si>
  <si>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</si>
  <si>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</si>
  <si>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</si>
  <si>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</si>
  <si>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</si>
  <si>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</si>
  <si>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</si>
  <si>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</si>
  <si>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</si>
  <si>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</si>
  <si>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</si>
  <si>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</si>
  <si>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</si>
  <si>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</si>
  <si>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</si>
  <si>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</si>
  <si>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</si>
  <si>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</si>
  <si>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</si>
  <si>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</si>
  <si>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</si>
  <si>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</si>
  <si>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</si>
  <si>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</si>
  <si>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</si>
  <si>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</si>
  <si>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</si>
  <si>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</si>
  <si>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</si>
  <si>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</si>
  <si>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</si>
  <si>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</si>
  <si>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</si>
  <si>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</si>
  <si>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</si>
  <si>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</si>
  <si>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</si>
  <si>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</si>
  <si>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</si>
  <si>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</si>
  <si>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</si>
  <si>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</si>
  <si>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</si>
  <si>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</si>
  <si>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</si>
  <si>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</si>
  <si>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</si>
  <si>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</si>
  <si>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</si>
  <si>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</si>
  <si>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</si>
  <si>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</si>
  <si>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</si>
  <si>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</si>
  <si>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</si>
  <si>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</si>
  <si>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</si>
  <si>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</si>
  <si>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</si>
  <si>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</si>
  <si>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</si>
  <si>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</si>
  <si>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</si>
  <si>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</si>
  <si>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</si>
  <si>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</si>
  <si>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</si>
  <si>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</si>
  <si>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</si>
  <si>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</si>
  <si>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</si>
  <si>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</si>
  <si>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</si>
  <si>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</si>
  <si>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</si>
  <si>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</si>
  <si>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</si>
  <si>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</si>
  <si>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</si>
  <si>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</si>
  <si>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</si>
  <si>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</si>
  <si>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</si>
  <si>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</si>
  <si>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</si>
  <si>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</si>
  <si>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</si>
  <si>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</si>
  <si>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</si>
  <si>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</si>
  <si>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</si>
  <si>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</si>
  <si>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</si>
  <si>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</si>
  <si>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</si>
  <si>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</si>
  <si>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</si>
  <si>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</si>
  <si>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</si>
  <si>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</si>
  <si>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</si>
  <si>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</si>
  <si>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</si>
  <si>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</si>
  <si>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</si>
  <si>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</si>
  <si>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</si>
  <si>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</si>
  <si>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</si>
  <si>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</si>
  <si>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</si>
  <si>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</si>
  <si>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</si>
  <si>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</si>
  <si>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</si>
  <si>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</si>
  <si>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</si>
  <si>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</si>
  <si>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</si>
  <si>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</si>
  <si>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</si>
  <si>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</si>
  <si>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</si>
  <si>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</si>
  <si>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</si>
  <si>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</si>
  <si>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</si>
  <si>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</si>
  <si>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</si>
  <si>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</si>
  <si>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</si>
  <si>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</si>
  <si>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</si>
  <si>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</si>
  <si>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</si>
  <si>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</si>
  <si>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</si>
  <si>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</si>
  <si>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</si>
  <si>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</si>
  <si>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</si>
  <si>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</si>
  <si>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</si>
  <si>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</si>
  <si>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</si>
  <si>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</si>
  <si>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</si>
  <si>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</si>
  <si>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</si>
  <si>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</si>
  <si>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</si>
  <si>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</si>
  <si>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</si>
  <si>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</si>
  <si>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</si>
  <si>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</si>
  <si>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</si>
  <si>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</si>
  <si>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</si>
  <si>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</si>
  <si>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</si>
  <si>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</si>
  <si>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</si>
  <si>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</si>
  <si>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</si>
  <si>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</si>
  <si>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</si>
  <si>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</si>
  <si>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</si>
  <si>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</si>
  <si>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</si>
  <si>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</si>
  <si>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</si>
  <si>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</si>
  <si>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</si>
  <si>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</si>
  <si>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</si>
  <si>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</si>
  <si>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</si>
  <si>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</si>
  <si>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</si>
  <si>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</si>
  <si>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</si>
  <si>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</si>
  <si>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</si>
  <si>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</si>
  <si>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</si>
  <si>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</si>
  <si>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</si>
  <si>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</si>
  <si>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</si>
  <si>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</si>
  <si>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</si>
  <si>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</si>
  <si>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</si>
  <si>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</si>
  <si>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</si>
  <si>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</si>
  <si>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</si>
  <si>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</si>
  <si>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</si>
  <si>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</si>
  <si>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</si>
  <si>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</si>
  <si>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</si>
  <si>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</si>
  <si>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</si>
  <si>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</si>
  <si>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</si>
  <si>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</si>
  <si>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</si>
  <si>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</si>
  <si>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</si>
  <si>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</si>
  <si>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</si>
  <si>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</si>
  <si>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</si>
  <si>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</si>
  <si>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</si>
  <si>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</si>
  <si>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</si>
  <si>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</si>
  <si>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</si>
  <si>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</si>
  <si>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</si>
  <si>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</si>
  <si>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</si>
  <si>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</si>
  <si>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</si>
  <si>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</si>
  <si>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</si>
  <si>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</si>
  <si>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</si>
  <si>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</si>
  <si>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</si>
  <si>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</si>
  <si>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</si>
  <si>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</si>
  <si>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</si>
  <si>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</si>
  <si>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</si>
  <si>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</si>
  <si>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</si>
  <si>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</si>
  <si>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</si>
  <si>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</si>
  <si>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</si>
  <si>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</si>
  <si>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</si>
  <si>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</si>
  <si>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</si>
  <si>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</si>
  <si>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</si>
  <si>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</si>
  <si>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</si>
  <si>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</si>
  <si>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</si>
  <si>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</si>
  <si>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</si>
  <si>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</si>
  <si>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</si>
  <si>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</si>
  <si>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</si>
  <si>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</si>
  <si>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</si>
  <si>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</si>
  <si>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</si>
  <si>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</si>
  <si>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</si>
  <si>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</si>
  <si>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</si>
  <si>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</si>
  <si>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</si>
  <si>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</si>
  <si>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</si>
  <si>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</si>
  <si>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</si>
  <si>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</si>
  <si>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</si>
  <si>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</si>
  <si>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</si>
  <si>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</si>
  <si>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</si>
  <si>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</si>
  <si>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</si>
  <si>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</si>
  <si>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</si>
  <si>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</si>
  <si>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</si>
  <si>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</si>
  <si>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</si>
  <si>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</si>
  <si>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</si>
  <si>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</si>
  <si>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</si>
  <si>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</si>
  <si>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</si>
  <si>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</si>
  <si>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</si>
  <si>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</si>
  <si>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</si>
  <si>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</si>
  <si>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</si>
  <si>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</si>
  <si>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</si>
  <si>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</si>
  <si>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</si>
  <si>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</si>
  <si>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</si>
  <si>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</si>
  <si>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</si>
  <si>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</si>
  <si>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</si>
  <si>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</si>
  <si>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</si>
  <si>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</si>
  <si>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</si>
  <si>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</si>
  <si>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</si>
  <si>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</si>
  <si>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</si>
  <si>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</si>
  <si>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</si>
  <si>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</si>
  <si>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</si>
  <si>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</si>
  <si>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</si>
  <si>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</si>
  <si>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</si>
  <si>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</si>
  <si>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</si>
  <si>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</si>
  <si>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</si>
  <si>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</si>
  <si>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</si>
  <si>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</si>
  <si>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</si>
  <si>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</si>
  <si>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</si>
  <si>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</si>
  <si>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</si>
  <si>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</si>
  <si>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</si>
  <si>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</si>
  <si>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</si>
  <si>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</si>
  <si>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</si>
  <si>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</si>
  <si>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</si>
  <si>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</si>
  <si>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</si>
  <si>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</si>
  <si>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</si>
  <si>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</si>
  <si>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</si>
  <si>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</si>
  <si>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</si>
  <si>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</si>
  <si>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</si>
  <si>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</si>
  <si>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</si>
  <si>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</si>
  <si>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</si>
  <si>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</si>
  <si>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</si>
  <si>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</si>
  <si>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</si>
  <si>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</si>
  <si>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</si>
  <si>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</si>
  <si>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</si>
  <si>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</si>
  <si>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</si>
  <si>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</si>
  <si>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</si>
  <si>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</si>
  <si>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</si>
  <si>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</si>
  <si>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</si>
  <si>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</si>
  <si>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</si>
  <si>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</si>
  <si>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</si>
  <si>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</si>
  <si>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</si>
  <si>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</si>
  <si>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</si>
  <si>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</si>
  <si>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</si>
  <si>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</si>
  <si>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</si>
  <si>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</si>
  <si>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</si>
  <si>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</si>
  <si>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</si>
  <si>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</si>
  <si>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</si>
  <si>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</si>
  <si>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</si>
  <si>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</si>
  <si>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</si>
  <si>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</si>
  <si>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</si>
  <si>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</si>
  <si>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</si>
  <si>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</si>
  <si>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</si>
  <si>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</si>
  <si>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</si>
  <si>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</si>
  <si>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</si>
  <si>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</si>
  <si>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</si>
  <si>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</si>
  <si>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</si>
  <si>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</si>
  <si>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</si>
  <si>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</si>
  <si>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</si>
  <si>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</si>
  <si>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</si>
  <si>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</si>
  <si>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</si>
  <si>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</si>
  <si>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</si>
  <si>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</si>
  <si>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</si>
  <si>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</si>
  <si>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</si>
  <si>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</si>
  <si>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</si>
  <si>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</si>
  <si>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</si>
  <si>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</si>
  <si>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</si>
  <si>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</si>
  <si>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</si>
  <si>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</si>
  <si>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</si>
  <si>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</si>
  <si>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</si>
  <si>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</si>
  <si>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</si>
  <si>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</si>
  <si>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</si>
  <si>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</si>
  <si>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</si>
  <si>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</si>
  <si>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</si>
  <si>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</si>
  <si>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</si>
  <si>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</si>
  <si>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</si>
  <si>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</si>
  <si>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</si>
  <si>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</si>
  <si>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</si>
  <si>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</si>
  <si>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</si>
  <si>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</si>
  <si>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</si>
  <si>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</si>
  <si>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</si>
  <si>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</si>
  <si>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</si>
  <si>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</si>
  <si>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</si>
  <si>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</si>
  <si>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</si>
  <si>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</si>
  <si>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</si>
  <si>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</si>
  <si>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</si>
  <si>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</si>
  <si>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</si>
  <si>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</si>
  <si>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</si>
  <si>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</si>
  <si>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</si>
  <si>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</si>
  <si>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</si>
  <si>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</si>
  <si>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</si>
  <si>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</si>
  <si>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</si>
  <si>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</si>
  <si>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</si>
  <si>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</si>
  <si>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</si>
  <si>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</si>
  <si>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</si>
  <si>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</si>
  <si>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</si>
  <si>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</si>
  <si>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</si>
  <si>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</si>
  <si>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</si>
  <si>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</si>
  <si>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</si>
  <si>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</si>
  <si>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</si>
  <si>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</si>
  <si>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</si>
  <si>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</si>
  <si>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</si>
  <si>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</si>
  <si>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</si>
  <si>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</si>
  <si>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</si>
  <si>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</si>
  <si>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</si>
  <si>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</si>
  <si>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</si>
  <si>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</si>
  <si>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</si>
  <si>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</si>
  <si>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</si>
  <si>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</si>
  <si>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</si>
  <si>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</si>
  <si>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</si>
  <si>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</si>
  <si>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</si>
  <si>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</si>
  <si>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</si>
  <si>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</si>
  <si>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</si>
  <si>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</si>
  <si>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</si>
  <si>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</si>
  <si>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</si>
  <si>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</si>
  <si>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</si>
  <si>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</si>
  <si>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</si>
  <si>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</si>
  <si>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</si>
  <si>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</si>
  <si>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</si>
  <si>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</si>
  <si>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</si>
  <si>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</si>
  <si>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</si>
  <si>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</si>
  <si>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</si>
  <si>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</si>
  <si>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</si>
  <si>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</si>
  <si>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</si>
  <si>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</si>
  <si>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</si>
  <si>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</si>
  <si>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</si>
  <si>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</si>
  <si>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</si>
  <si>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</si>
  <si>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</si>
  <si>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</si>
  <si>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</si>
  <si>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</si>
  <si>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</si>
  <si>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</si>
  <si>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</si>
  <si>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</si>
  <si>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</si>
  <si>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</si>
  <si>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</si>
  <si>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</si>
  <si>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</si>
  <si>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</si>
  <si>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</si>
  <si>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</si>
  <si>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</si>
  <si>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</si>
  <si>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</si>
  <si>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</si>
  <si>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</si>
  <si>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</si>
  <si>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</si>
  <si>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</si>
  <si>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</si>
  <si>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</si>
  <si>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</si>
  <si>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</si>
  <si>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</si>
  <si>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</si>
  <si>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</si>
  <si>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</si>
  <si>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</si>
  <si>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</si>
  <si>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</si>
  <si>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</si>
  <si>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</si>
  <si>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</si>
  <si>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</si>
  <si>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</si>
  <si>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</si>
  <si>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</si>
  <si>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</si>
  <si>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</si>
  <si>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</si>
  <si>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</si>
  <si>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</si>
  <si>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</si>
  <si>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</si>
  <si>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</si>
  <si>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</si>
  <si>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</si>
  <si>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</si>
  <si>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</si>
  <si>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</si>
  <si>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</si>
  <si>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</si>
  <si>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</si>
  <si>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</si>
  <si>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</si>
  <si>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</si>
  <si>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</si>
  <si>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</si>
  <si>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</si>
  <si>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</si>
  <si>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</si>
  <si>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</si>
  <si>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</si>
  <si>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</si>
  <si>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</si>
  <si>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</si>
  <si>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</si>
  <si>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</si>
  <si>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</si>
  <si>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</si>
  <si>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</si>
  <si>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</si>
  <si>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</si>
  <si>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</si>
  <si>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</si>
  <si>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</si>
  <si>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</si>
  <si>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</si>
  <si>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</si>
  <si>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</si>
  <si>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</si>
  <si>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</si>
  <si>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</si>
  <si>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</si>
  <si>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</si>
  <si>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</si>
  <si>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</si>
  <si>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</si>
  <si>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</si>
  <si>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</si>
  <si>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</si>
  <si>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</si>
  <si>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</si>
  <si>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</si>
  <si>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</si>
  <si>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</si>
  <si>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</si>
  <si>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</si>
  <si>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</si>
  <si>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</si>
  <si>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</si>
  <si>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</si>
  <si>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</si>
  <si>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</si>
  <si>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</si>
  <si>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</si>
  <si>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</si>
  <si>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</si>
  <si>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</si>
  <si>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</si>
  <si>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</si>
  <si>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</si>
  <si>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</si>
  <si>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</si>
  <si>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</si>
  <si>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</si>
  <si>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</si>
  <si>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</si>
  <si>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</si>
  <si>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</si>
  <si>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</si>
  <si>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</si>
  <si>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</si>
  <si>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</si>
  <si>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</si>
  <si>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</si>
  <si>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</si>
  <si>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</si>
  <si>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</si>
  <si>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</si>
  <si>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</si>
  <si>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</si>
  <si>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</si>
  <si>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</si>
  <si>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</si>
  <si>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</si>
  <si>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</si>
  <si>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</si>
  <si>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</si>
  <si>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</si>
  <si>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</si>
  <si>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</si>
  <si>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</si>
  <si>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</si>
  <si>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</si>
  <si>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</si>
  <si>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</si>
  <si>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</si>
  <si>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</si>
  <si>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</si>
  <si>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</si>
  <si>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</si>
  <si>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</si>
  <si>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</si>
  <si>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</si>
  <si>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</si>
  <si>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</si>
  <si>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</si>
  <si>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</si>
  <si>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</si>
  <si>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</si>
  <si>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</si>
  <si>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</si>
  <si>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</si>
  <si>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</si>
  <si>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</si>
  <si>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</si>
  <si>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</si>
  <si>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</si>
  <si>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</si>
  <si>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</si>
  <si>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</si>
  <si>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</si>
  <si>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</si>
  <si>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</si>
  <si>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</si>
  <si>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</si>
  <si>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</si>
  <si>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</si>
  <si>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</si>
  <si>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</si>
  <si>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</si>
  <si>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</si>
  <si>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</si>
  <si>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</si>
  <si>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</si>
  <si>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</si>
  <si>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</si>
  <si>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</si>
  <si>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</si>
  <si>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</si>
  <si>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</si>
  <si>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</si>
  <si>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</si>
  <si>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</si>
  <si>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</si>
  <si>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</si>
  <si>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</si>
  <si>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</si>
  <si>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</si>
  <si>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</si>
  <si>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</si>
  <si>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</si>
  <si>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</si>
  <si>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</si>
  <si>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</si>
  <si>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</si>
  <si>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</si>
  <si>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</si>
  <si>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</si>
  <si>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</si>
  <si>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</si>
  <si>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</si>
  <si>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</si>
  <si>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</si>
  <si>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</si>
  <si>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</si>
  <si>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</si>
  <si>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</si>
  <si>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</si>
  <si>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</si>
  <si>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</si>
  <si>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</si>
  <si>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</si>
  <si>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</si>
  <si>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</si>
  <si>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</si>
  <si>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</si>
  <si>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</si>
  <si>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</si>
  <si>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</si>
  <si>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</si>
  <si>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</si>
  <si>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</si>
  <si>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</si>
  <si>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</si>
  <si>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</si>
  <si>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</si>
  <si>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</si>
  <si>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</si>
  <si>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</si>
  <si>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</si>
  <si>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</si>
  <si>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</si>
  <si>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</si>
  <si>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</si>
  <si>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</si>
  <si>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</si>
  <si>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</si>
  <si>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</si>
  <si>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</si>
  <si>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</si>
  <si>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</si>
  <si>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</si>
  <si>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</si>
  <si>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</si>
  <si>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</si>
  <si>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</si>
  <si>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</si>
  <si>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</si>
  <si>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</si>
  <si>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</si>
  <si>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</si>
  <si>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</si>
  <si>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</si>
  <si>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</si>
  <si>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</si>
  <si>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</si>
  <si>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</si>
  <si>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</si>
  <si>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</si>
  <si>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</si>
  <si>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</si>
  <si>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</si>
  <si>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</si>
  <si>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</si>
  <si>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</si>
  <si>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</si>
  <si>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</si>
  <si>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</si>
  <si>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</si>
  <si>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</si>
  <si>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</si>
  <si>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</si>
  <si>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</si>
  <si>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</si>
  <si>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</si>
  <si>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</si>
  <si>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</si>
  <si>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</si>
  <si>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</si>
  <si>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</si>
  <si>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</si>
  <si>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</si>
  <si>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</si>
  <si>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</si>
  <si>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</si>
  <si>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</si>
  <si>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</si>
  <si>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</si>
  <si>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</si>
  <si>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</si>
  <si>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</si>
  <si>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</si>
  <si>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</si>
  <si>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</si>
  <si>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</si>
  <si>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</si>
  <si>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</si>
  <si>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</si>
  <si>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</si>
  <si>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</si>
  <si>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</si>
  <si>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</si>
  <si>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</si>
  <si>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</si>
  <si>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</si>
  <si>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</si>
  <si>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</si>
  <si>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</si>
  <si>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</si>
  <si>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</si>
  <si>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</si>
  <si>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</si>
  <si>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</si>
  <si>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</si>
  <si>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</si>
  <si>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</si>
  <si>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</si>
  <si>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</si>
  <si>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</si>
  <si>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</si>
  <si>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</si>
  <si>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</si>
  <si>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</si>
  <si>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</si>
  <si>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</si>
  <si>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</si>
  <si>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</si>
  <si>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</si>
  <si>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</si>
  <si>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</si>
  <si>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</si>
  <si>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</si>
  <si>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</si>
  <si>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</si>
  <si>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</si>
  <si>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</si>
  <si>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</si>
  <si>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</si>
  <si>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</si>
  <si>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</si>
  <si>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</si>
  <si>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</si>
  <si>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</si>
  <si>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</si>
  <si>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</si>
  <si>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</si>
  <si>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</si>
  <si>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</si>
  <si>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</si>
  <si>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</si>
  <si>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</si>
  <si>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</si>
  <si>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</si>
  <si>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</si>
  <si>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</si>
  <si>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</si>
  <si>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</si>
  <si>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</si>
  <si>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</si>
  <si>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</si>
  <si>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</si>
  <si>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</si>
  <si>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</si>
  <si>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</si>
  <si>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</si>
  <si>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</si>
  <si>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</si>
  <si>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</si>
  <si>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</si>
  <si>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</si>
  <si>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</si>
  <si>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</si>
  <si>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</si>
  <si>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</si>
  <si>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</si>
  <si>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</si>
  <si>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</si>
  <si>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</si>
  <si>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</si>
  <si>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</si>
  <si>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</si>
  <si>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</si>
  <si>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</si>
  <si>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</si>
  <si>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</si>
  <si>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</si>
  <si>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</si>
  <si>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</si>
  <si>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</si>
  <si>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</si>
  <si>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</si>
  <si>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</si>
  <si>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</si>
  <si>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</si>
  <si>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</si>
  <si>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</si>
  <si>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</si>
  <si>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</si>
  <si>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</si>
  <si>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</si>
  <si>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</si>
  <si>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</si>
  <si>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</si>
  <si>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</si>
  <si>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</si>
  <si>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</si>
  <si>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</si>
  <si>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</si>
  <si>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</si>
  <si>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</si>
  <si>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</si>
  <si>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</si>
  <si>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</si>
  <si>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</si>
  <si>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</si>
  <si>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</si>
  <si>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</si>
  <si>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</si>
  <si>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</si>
  <si>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</si>
  <si>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</si>
  <si>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</si>
  <si>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</si>
  <si>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</si>
  <si>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</si>
  <si>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</si>
  <si>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</si>
  <si>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</si>
  <si>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</si>
  <si>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</si>
  <si>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</si>
  <si>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</si>
  <si>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</si>
  <si>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</si>
  <si>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</si>
  <si>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</si>
  <si>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</si>
  <si>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</si>
  <si>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</si>
  <si>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</si>
  <si>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</si>
  <si>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</si>
  <si>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</si>
  <si>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</si>
  <si>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</si>
  <si>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</si>
  <si>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</si>
  <si>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</si>
  <si>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</si>
  <si>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</si>
  <si>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</si>
  <si>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</si>
  <si>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</si>
  <si>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</si>
  <si>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</si>
  <si>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</si>
  <si>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</si>
  <si>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</si>
  <si>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</si>
  <si>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</si>
  <si>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</si>
  <si>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</si>
  <si>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</si>
  <si>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</si>
  <si>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</si>
  <si>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</si>
  <si>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</si>
  <si>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</si>
  <si>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</si>
  <si>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</si>
  <si>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</si>
  <si>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</si>
  <si>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</si>
  <si>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</si>
  <si>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</si>
  <si>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</si>
  <si>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</si>
  <si>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</si>
  <si>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</si>
  <si>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</si>
  <si>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</si>
  <si>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</si>
  <si>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</si>
  <si>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</si>
  <si>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</si>
  <si>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</si>
  <si>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</si>
  <si>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</si>
  <si>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</si>
  <si>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</si>
  <si>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</si>
  <si>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</si>
  <si>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</si>
  <si>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</si>
  <si>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</si>
  <si>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</si>
  <si>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</si>
  <si>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</si>
  <si>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</si>
  <si>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</si>
  <si>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</si>
  <si>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</si>
  <si>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</si>
  <si>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</si>
  <si>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</si>
  <si>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</si>
  <si>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</si>
  <si>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</si>
  <si>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</si>
  <si>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</si>
  <si>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</si>
  <si>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</si>
  <si>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</si>
  <si>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</si>
  <si>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</si>
  <si>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</si>
  <si>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</si>
  <si>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</si>
  <si>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</si>
  <si>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</si>
  <si>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</si>
  <si>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</si>
  <si>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</si>
  <si>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</si>
  <si>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</si>
  <si>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</si>
  <si>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</si>
  <si>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</si>
  <si>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</si>
  <si>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</si>
  <si>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</si>
  <si>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</si>
  <si>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</si>
  <si>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</si>
  <si>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</si>
  <si>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</si>
  <si>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</si>
  <si>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</si>
  <si>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</si>
  <si>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</si>
  <si>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</si>
  <si>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</si>
  <si>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</si>
  <si>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</si>
  <si>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</si>
  <si>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</si>
  <si>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</si>
  <si>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</si>
  <si>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</si>
  <si>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</si>
  <si>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</si>
  <si>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</si>
  <si>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</si>
  <si>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</si>
  <si>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</si>
  <si>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</si>
  <si>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</si>
  <si>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</si>
  <si>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</si>
  <si>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</si>
  <si>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</si>
  <si>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</si>
  <si>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</si>
  <si>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</si>
  <si>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</si>
  <si>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</si>
  <si>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</si>
  <si>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</si>
  <si>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</si>
  <si>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</si>
  <si>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</si>
  <si>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</si>
  <si>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</si>
  <si>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</si>
  <si>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</si>
  <si>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</si>
  <si>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</si>
  <si>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</si>
  <si>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</si>
  <si>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</si>
  <si>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</si>
  <si>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</si>
  <si>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</si>
  <si>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</si>
  <si>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</si>
  <si>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</si>
  <si>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</si>
  <si>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</si>
  <si>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</si>
  <si>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</si>
  <si>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</si>
  <si>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</si>
  <si>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</si>
  <si>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</si>
  <si>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</si>
  <si>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</si>
  <si>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</si>
  <si>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</si>
  <si>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</si>
  <si>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</si>
  <si>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</si>
  <si>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</si>
  <si>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</si>
  <si>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</si>
  <si>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</si>
  <si>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</si>
  <si>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</si>
  <si>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</si>
  <si>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</si>
  <si>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</si>
  <si>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</si>
  <si>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</si>
  <si>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</si>
  <si>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</si>
  <si>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</si>
  <si>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</si>
  <si>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</si>
  <si>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</si>
  <si>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</si>
  <si>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</si>
  <si>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</si>
  <si>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</si>
  <si>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</si>
  <si>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</si>
  <si>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</si>
  <si>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</si>
  <si>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</si>
  <si>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</si>
  <si>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</si>
  <si>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</si>
  <si>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</si>
  <si>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</si>
  <si>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</si>
  <si>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</si>
  <si>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</si>
  <si>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</si>
  <si>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</si>
  <si>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</si>
  <si>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</si>
  <si>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</si>
  <si>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</si>
  <si>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</si>
  <si>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</si>
  <si>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</si>
  <si>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</si>
  <si>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</si>
  <si>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</si>
  <si>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</si>
  <si>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</si>
  <si>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</si>
  <si>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</si>
  <si>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</si>
  <si>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</si>
  <si>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</si>
  <si>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</si>
  <si>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</si>
  <si>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</si>
  <si>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</si>
  <si>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</si>
  <si>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</si>
  <si>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</si>
  <si>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</si>
  <si>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</si>
  <si>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</si>
  <si>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</si>
  <si>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</si>
  <si>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</si>
  <si>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</si>
  <si>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</si>
  <si>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</si>
  <si>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</si>
  <si>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</si>
  <si>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</si>
  <si>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</si>
  <si>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</si>
  <si>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</si>
  <si>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</si>
  <si>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</si>
  <si>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</si>
  <si>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</si>
  <si>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</si>
  <si>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</si>
  <si>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</si>
  <si>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</si>
  <si>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</si>
  <si>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</si>
  <si>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</si>
  <si>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</si>
  <si>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</si>
  <si>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</si>
  <si>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</si>
  <si>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</si>
  <si>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</si>
  <si>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</si>
  <si>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</si>
  <si>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</si>
  <si>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</si>
  <si>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</si>
  <si>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</si>
  <si>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</si>
  <si>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</si>
  <si>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</si>
  <si>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</si>
  <si>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</si>
  <si>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</si>
  <si>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</si>
  <si>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</si>
  <si>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</si>
  <si>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</si>
  <si>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</si>
  <si>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</si>
  <si>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</si>
  <si>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</si>
  <si>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</si>
  <si>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</si>
  <si>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</si>
  <si>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</si>
  <si>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</si>
  <si>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</si>
  <si>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</si>
  <si>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</si>
  <si>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</si>
  <si>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</si>
  <si>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</si>
  <si>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</si>
  <si>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</si>
  <si>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</si>
  <si>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</si>
  <si>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</si>
  <si>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</si>
  <si>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</si>
  <si>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</si>
  <si>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</si>
  <si>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</si>
  <si>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</si>
  <si>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</si>
  <si>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</si>
  <si>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</si>
  <si>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</si>
  <si>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</si>
  <si>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</si>
  <si>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</si>
  <si>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</si>
  <si>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</si>
  <si>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</si>
  <si>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</si>
  <si>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</si>
  <si>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</si>
  <si>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</si>
  <si>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</si>
  <si>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</si>
  <si>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</si>
  <si>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</si>
  <si>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</si>
  <si>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</si>
  <si>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</si>
  <si>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</si>
  <si>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</si>
  <si>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</si>
  <si>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</si>
  <si>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</si>
  <si>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</si>
  <si>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</si>
  <si>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</si>
  <si>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</si>
  <si>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</si>
  <si>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</si>
  <si>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</si>
  <si>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</si>
  <si>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</si>
  <si>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</si>
  <si>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</si>
  <si>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</si>
  <si>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</si>
  <si>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</si>
  <si>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</si>
  <si>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</si>
  <si>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</si>
  <si>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</si>
  <si>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</si>
  <si>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</si>
  <si>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</si>
  <si>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</si>
  <si>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</si>
  <si>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</si>
  <si>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</si>
  <si>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</si>
  <si>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</si>
  <si>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</si>
  <si>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</si>
  <si>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</si>
  <si>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</si>
  <si>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</si>
  <si>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</si>
  <si>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</si>
  <si>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</si>
  <si>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</si>
  <si>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</si>
  <si>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</si>
  <si>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</si>
  <si>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</si>
  <si>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</si>
  <si>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</si>
  <si>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</si>
  <si>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</si>
  <si>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</si>
  <si>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</si>
  <si>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</si>
  <si>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</si>
  <si>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</si>
  <si>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</si>
  <si>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</si>
  <si>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</si>
  <si>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</si>
  <si>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</si>
  <si>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</si>
  <si>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</si>
  <si>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</si>
  <si>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</si>
  <si>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</si>
  <si>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</si>
  <si>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</si>
  <si>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</si>
  <si>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</si>
  <si>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</si>
  <si>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</si>
  <si>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</si>
  <si>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</si>
  <si>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</si>
  <si>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</si>
  <si>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</si>
  <si>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</si>
  <si>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</si>
  <si>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</si>
  <si>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</si>
  <si>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</si>
  <si>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</si>
  <si>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</si>
  <si>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</si>
  <si>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</si>
  <si>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</si>
  <si>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</si>
  <si>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</si>
  <si>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</si>
  <si>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</si>
  <si>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</si>
  <si>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</si>
  <si>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</si>
  <si>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</si>
  <si>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</si>
  <si>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</si>
  <si>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</si>
  <si>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</si>
  <si>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</si>
  <si>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</si>
  <si>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</si>
  <si>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</si>
  <si>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</si>
  <si>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</si>
  <si>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</si>
  <si>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</si>
  <si>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</si>
  <si>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</si>
  <si>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</si>
  <si>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</si>
  <si>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</si>
  <si>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</si>
  <si>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</si>
  <si>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</si>
  <si>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</si>
  <si>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</si>
  <si>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</si>
  <si>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</si>
  <si>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</si>
  <si>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</si>
  <si>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</si>
  <si>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</si>
  <si>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</si>
  <si>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</si>
  <si>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</si>
  <si>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</si>
  <si>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</si>
  <si>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</si>
  <si>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</si>
  <si>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</si>
  <si>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</si>
  <si>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</si>
  <si>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</si>
  <si>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</si>
  <si>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</si>
  <si>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</si>
  <si>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</si>
  <si>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</si>
  <si>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</si>
  <si>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</si>
  <si>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</si>
  <si>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</si>
  <si>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</si>
  <si>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</si>
  <si>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</si>
  <si>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</si>
  <si>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</si>
  <si>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</si>
  <si>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</si>
  <si>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</si>
  <si>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</si>
  <si>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</si>
  <si>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</si>
  <si>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</si>
  <si>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</si>
  <si>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</si>
  <si>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</si>
  <si>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</si>
  <si>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</si>
  <si>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</si>
  <si>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</si>
  <si>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</si>
  <si>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</si>
  <si>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</si>
  <si>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</si>
  <si>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</si>
  <si>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</si>
  <si>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</si>
  <si>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</si>
  <si>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</si>
  <si>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</si>
  <si>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</si>
  <si>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</si>
  <si>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</si>
  <si>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</si>
  <si>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</si>
  <si>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</si>
  <si>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</si>
  <si>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</si>
  <si>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</si>
  <si>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</si>
  <si>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</si>
  <si>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</si>
  <si>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</si>
  <si>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</si>
  <si>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</si>
  <si>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</si>
  <si>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</si>
  <si>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</si>
  <si>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</si>
  <si>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</si>
  <si>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</si>
  <si>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</si>
  <si>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</si>
  <si>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</si>
  <si>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</si>
  <si>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</si>
  <si>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</si>
  <si>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</si>
  <si>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</si>
  <si>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</si>
  <si>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</si>
  <si>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</si>
  <si>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</si>
  <si>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</si>
  <si>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</si>
  <si>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</si>
  <si>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</si>
  <si>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</si>
  <si>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</si>
  <si>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</si>
  <si>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</si>
  <si>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</si>
  <si>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</si>
  <si>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</si>
  <si>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</si>
  <si>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</si>
  <si>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</si>
  <si>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</si>
  <si>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</si>
  <si>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</si>
  <si>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</si>
  <si>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</si>
  <si>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</si>
  <si>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</si>
  <si>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</si>
  <si>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</si>
  <si>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</si>
  <si>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</si>
  <si>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</si>
  <si>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</si>
  <si>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</si>
  <si>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</si>
  <si>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</si>
  <si>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</si>
  <si>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</si>
  <si>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</si>
  <si>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</si>
  <si>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</si>
  <si>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</si>
  <si>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</si>
  <si>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</si>
  <si>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</si>
  <si>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</si>
  <si>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</si>
  <si>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</si>
  <si>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</si>
  <si>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</si>
  <si>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</si>
  <si>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</si>
  <si>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</si>
  <si>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</si>
  <si>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</si>
  <si>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</si>
  <si>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</si>
  <si>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</si>
  <si>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</si>
  <si>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</si>
  <si>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</si>
  <si>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</si>
  <si>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</si>
  <si>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</si>
  <si>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</si>
  <si>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</si>
  <si>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</si>
  <si>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</si>
  <si>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</si>
  <si>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</si>
  <si>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</si>
  <si>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</si>
  <si>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</si>
  <si>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</si>
  <si>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</si>
  <si>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</si>
  <si>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</si>
  <si>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</si>
  <si>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</si>
  <si>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</si>
  <si>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</si>
  <si>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</si>
  <si>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</si>
  <si>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</si>
  <si>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</si>
  <si>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</si>
  <si>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</si>
  <si>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</si>
  <si>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</si>
  <si>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</si>
  <si>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</si>
  <si>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</si>
  <si>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</si>
  <si>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</si>
  <si>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</si>
  <si>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</si>
  <si>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</si>
  <si>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</si>
  <si>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</si>
  <si>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</si>
  <si>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</si>
  <si>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</si>
  <si>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</si>
  <si>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</si>
  <si>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</si>
  <si>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</si>
  <si>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</si>
  <si>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</si>
  <si>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</si>
  <si>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</si>
  <si>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</si>
  <si>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</si>
  <si>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</si>
  <si>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</si>
  <si>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</si>
  <si>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</si>
  <si>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</si>
  <si>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</si>
  <si>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</si>
  <si>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</si>
  <si>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</si>
  <si>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</si>
  <si>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</si>
  <si>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</si>
  <si>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</si>
  <si>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</si>
  <si>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</si>
  <si>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</si>
  <si>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</si>
  <si>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</si>
  <si>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</si>
  <si>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</si>
  <si>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</si>
  <si>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</si>
  <si>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</si>
  <si>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</si>
  <si>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</si>
  <si>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</si>
  <si>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</si>
  <si>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</si>
  <si>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</si>
  <si>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</si>
  <si>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</si>
  <si>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</si>
  <si>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</si>
  <si>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</si>
  <si>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</si>
  <si>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</si>
  <si>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</si>
  <si>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</si>
  <si>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</si>
  <si>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</si>
  <si>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</si>
  <si>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</si>
  <si>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</si>
  <si>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</si>
  <si>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</si>
  <si>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</si>
  <si>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</si>
  <si>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</si>
  <si>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</si>
  <si>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</si>
  <si>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</si>
  <si>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</si>
  <si>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</si>
  <si>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</si>
  <si>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</si>
  <si>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</si>
  <si>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</si>
  <si>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</si>
  <si>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</si>
  <si>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</si>
  <si>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</si>
  <si>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</si>
  <si>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</si>
  <si>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</si>
  <si>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</si>
  <si>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</si>
  <si>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</si>
  <si>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</si>
  <si>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</si>
  <si>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</si>
  <si>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</si>
  <si>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</si>
  <si>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</si>
  <si>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</si>
  <si>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</si>
  <si>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</si>
  <si>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</si>
  <si>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</si>
  <si>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</si>
  <si>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</si>
  <si>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</si>
  <si>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</si>
  <si>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</si>
  <si>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</si>
  <si>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</si>
  <si>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</si>
  <si>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</si>
  <si>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</si>
  <si>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</si>
  <si>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</si>
  <si>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</si>
  <si>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</si>
  <si>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</si>
  <si>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</si>
  <si>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</si>
  <si>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</si>
  <si>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</si>
  <si>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</si>
  <si>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</si>
  <si>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</si>
  <si>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</si>
  <si>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</si>
  <si>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</si>
  <si>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</si>
  <si>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</si>
  <si>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</si>
  <si>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</si>
  <si>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</si>
  <si>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</si>
  <si>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</si>
  <si>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</si>
  <si>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</si>
  <si>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</si>
  <si>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</si>
  <si>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</si>
  <si>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</si>
  <si>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</si>
  <si>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</si>
  <si>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</si>
  <si>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</si>
  <si>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</si>
  <si>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</si>
  <si>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</si>
  <si>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</si>
  <si>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</si>
  <si>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</si>
  <si>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</si>
  <si>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</si>
  <si>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</si>
  <si>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</si>
  <si>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</si>
  <si>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</si>
  <si>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</si>
  <si>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</si>
  <si>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</si>
  <si>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</si>
  <si>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</si>
  <si>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</si>
  <si>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</si>
  <si>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</si>
  <si>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</si>
  <si>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</si>
  <si>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</si>
  <si>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</si>
  <si>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</si>
  <si>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</si>
  <si>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</si>
  <si>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</si>
  <si>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</si>
  <si>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</si>
  <si>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</si>
  <si>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</si>
  <si>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</si>
  <si>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</si>
  <si>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</si>
  <si>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</si>
  <si>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</si>
  <si>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</si>
  <si>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</si>
  <si>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</si>
  <si>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</si>
  <si>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</si>
  <si>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</si>
  <si>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</si>
  <si>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</si>
  <si>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</si>
  <si>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</si>
  <si>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</si>
  <si>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</si>
  <si>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</si>
  <si>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</si>
  <si>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</si>
  <si>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</si>
  <si>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</si>
  <si>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</si>
  <si>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</si>
  <si>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</si>
  <si>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</si>
  <si>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</si>
  <si>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</si>
  <si>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</si>
  <si>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</si>
  <si>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</si>
  <si>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</si>
  <si>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</si>
  <si>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</si>
  <si>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</si>
  <si>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</si>
  <si>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</si>
  <si>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</si>
  <si>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</si>
  <si>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</si>
  <si>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</si>
  <si>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</si>
  <si>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</si>
  <si>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</si>
  <si>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</si>
  <si>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</si>
  <si>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</si>
  <si>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</si>
  <si>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</si>
  <si>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</si>
  <si>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</si>
  <si>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</si>
  <si>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</si>
  <si>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</si>
  <si>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</si>
  <si>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</si>
  <si>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</si>
  <si>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</si>
  <si>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</si>
  <si>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</si>
  <si>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</si>
  <si>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</si>
  <si>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</si>
  <si>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</si>
  <si>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</si>
  <si>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</si>
  <si>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</si>
  <si>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</si>
  <si>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</si>
  <si>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</si>
  <si>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</si>
  <si>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</si>
  <si>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</si>
  <si>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</si>
  <si>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</si>
  <si>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</si>
  <si>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</si>
  <si>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</si>
  <si>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</si>
  <si>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</si>
  <si>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</si>
  <si>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</si>
  <si>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</si>
  <si>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</si>
  <si>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</si>
  <si>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</si>
  <si>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</si>
  <si>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</si>
  <si>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</si>
  <si>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</si>
  <si>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</si>
  <si>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</si>
  <si>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</si>
  <si>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</si>
  <si>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</si>
  <si>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</si>
  <si>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</si>
  <si>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</si>
  <si>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</si>
  <si>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</si>
  <si>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</si>
  <si>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</si>
  <si>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</si>
  <si>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</si>
  <si>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</si>
  <si>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</si>
  <si>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</si>
  <si>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</si>
  <si>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</si>
  <si>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</si>
  <si>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</si>
  <si>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</si>
  <si>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</si>
  <si>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</si>
  <si>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</si>
  <si>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</si>
  <si>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</si>
  <si>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</si>
  <si>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</si>
  <si>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</si>
  <si>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</si>
  <si>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</si>
  <si>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</si>
  <si>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</si>
  <si>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</si>
  <si>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</si>
  <si>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</si>
  <si>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</si>
  <si>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</si>
  <si>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</si>
  <si>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</si>
  <si>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</si>
  <si>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</si>
  <si>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</si>
  <si>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</si>
  <si>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</si>
  <si>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</si>
  <si>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</si>
  <si>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</si>
  <si>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</si>
  <si>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</si>
  <si>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</si>
  <si>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</si>
  <si>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</si>
  <si>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</si>
  <si>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</si>
  <si>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</si>
  <si>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</si>
  <si>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</si>
  <si>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</si>
  <si>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</si>
  <si>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</si>
  <si>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</si>
  <si>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</si>
  <si>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</si>
  <si>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</si>
  <si>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</si>
  <si>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</si>
  <si>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</si>
  <si>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</si>
  <si>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</si>
  <si>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</si>
  <si>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</si>
  <si>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</si>
  <si>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</si>
  <si>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</si>
  <si>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</si>
  <si>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</si>
  <si>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</si>
  <si>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</si>
  <si>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</si>
  <si>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</si>
  <si>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</si>
  <si>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</si>
  <si>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</si>
  <si>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</si>
  <si>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</si>
  <si>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</si>
  <si>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</si>
  <si>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</si>
  <si>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</si>
  <si>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</si>
  <si>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</si>
  <si>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</si>
  <si>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</si>
  <si>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</si>
  <si>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</si>
  <si>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</si>
  <si>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</si>
  <si>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</si>
  <si>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</si>
  <si>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</si>
  <si>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</si>
  <si>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</si>
  <si>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</si>
  <si>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</si>
  <si>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</si>
  <si>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</si>
  <si>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</si>
  <si>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</si>
  <si>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</si>
  <si>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</si>
  <si>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</si>
  <si>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</si>
  <si>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</si>
  <si>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</si>
  <si>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</si>
  <si>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</si>
  <si>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</si>
  <si>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</si>
  <si>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</si>
  <si>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</si>
  <si>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</si>
  <si>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</si>
  <si>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</si>
  <si>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</si>
  <si>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</si>
  <si>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</si>
  <si>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</si>
  <si>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</si>
  <si>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</si>
  <si>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</si>
  <si>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</si>
  <si>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</si>
  <si>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</si>
  <si>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</si>
  <si>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</si>
  <si>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</si>
  <si>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</si>
  <si>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</si>
  <si>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</si>
  <si>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</si>
  <si>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</si>
  <si>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</si>
  <si>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</si>
  <si>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</si>
  <si>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</si>
  <si>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</si>
  <si>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</si>
  <si>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</si>
  <si>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</si>
  <si>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</si>
  <si>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</si>
  <si>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</si>
  <si>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</si>
  <si>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</si>
  <si>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</si>
  <si>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</si>
  <si>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</si>
  <si>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</si>
  <si>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</si>
  <si>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</si>
  <si>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</si>
  <si>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</si>
  <si>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</si>
  <si>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</si>
  <si>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</si>
  <si>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</si>
  <si>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</si>
  <si>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</si>
  <si>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</si>
  <si>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</si>
  <si>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</si>
  <si>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</si>
  <si>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</si>
  <si>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</si>
  <si>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</si>
  <si>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</si>
  <si>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</si>
  <si>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</si>
  <si>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</si>
  <si>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</si>
  <si>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</si>
  <si>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</si>
  <si>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</si>
  <si>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</si>
  <si>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</si>
  <si>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</si>
  <si>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</si>
  <si>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</si>
  <si>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</si>
  <si>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</si>
  <si>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</si>
  <si>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</si>
  <si>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</si>
  <si>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</si>
  <si>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</si>
  <si>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</si>
  <si>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</si>
  <si>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</si>
  <si>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</si>
  <si>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</si>
  <si>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</si>
  <si>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</si>
  <si>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</si>
  <si>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</si>
  <si>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</si>
  <si>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</si>
  <si>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</si>
  <si>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</si>
  <si>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</si>
  <si>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</si>
  <si>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</si>
  <si>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</si>
  <si>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</si>
  <si>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</si>
  <si>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</si>
  <si>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</si>
  <si>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</si>
  <si>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</si>
  <si>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</si>
  <si>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</si>
  <si>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</si>
  <si>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</si>
  <si>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</si>
  <si>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</si>
  <si>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</si>
  <si>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</si>
  <si>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</si>
  <si>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</si>
  <si>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</si>
  <si>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</si>
  <si>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</si>
  <si>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</si>
  <si>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</si>
  <si>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</si>
  <si>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</si>
  <si>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</si>
  <si>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</si>
  <si>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</si>
  <si>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</si>
  <si>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</si>
  <si>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</si>
  <si>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</si>
  <si>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</si>
  <si>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</si>
  <si>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</si>
  <si>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</si>
  <si>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</si>
  <si>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</si>
  <si>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</si>
  <si>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</si>
  <si>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</si>
  <si>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</si>
  <si>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</si>
  <si>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</si>
  <si>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</si>
  <si>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</si>
  <si>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</si>
  <si>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</si>
  <si>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</si>
  <si>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</si>
  <si>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</si>
  <si>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</si>
  <si>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</si>
  <si>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</si>
  <si>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</si>
  <si>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</si>
  <si>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</si>
  <si>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</si>
  <si>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</si>
  <si>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</si>
  <si>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</si>
  <si>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</si>
  <si>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</si>
  <si>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</si>
  <si>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</si>
  <si>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</si>
  <si>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</si>
  <si>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</si>
  <si>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</si>
  <si>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</si>
  <si>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</si>
  <si>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</si>
  <si>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</si>
  <si>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</si>
  <si>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</si>
  <si>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</si>
  <si>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</si>
  <si>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</si>
  <si>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</si>
  <si>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</si>
  <si>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</si>
  <si>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</si>
  <si>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</si>
  <si>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</si>
  <si>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</si>
  <si>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</si>
  <si>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</si>
  <si>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</si>
  <si>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</si>
  <si>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</si>
  <si>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</si>
  <si>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</si>
  <si>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</si>
  <si>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</si>
  <si>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</si>
  <si>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</si>
  <si>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</si>
  <si>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</si>
  <si>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</si>
  <si>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</si>
  <si>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</si>
  <si>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</si>
  <si>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</si>
  <si>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</si>
  <si>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</si>
  <si>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</si>
  <si>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</si>
  <si>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</si>
  <si>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</si>
  <si>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</si>
  <si>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</si>
  <si>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</si>
  <si>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</si>
  <si>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</si>
  <si>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</si>
  <si>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</si>
  <si>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</si>
  <si>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</si>
  <si>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</si>
  <si>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</si>
  <si>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</si>
  <si>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</si>
  <si>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</si>
  <si>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</si>
  <si>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</si>
  <si>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</si>
  <si>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</si>
  <si>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</si>
  <si>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</si>
  <si>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</si>
  <si>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</si>
  <si>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</si>
  <si>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</si>
  <si>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</si>
  <si>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</si>
  <si>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</si>
  <si>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</si>
  <si>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</si>
  <si>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</si>
  <si>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</si>
  <si>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</si>
  <si>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</si>
  <si>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</si>
  <si>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</si>
  <si>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</si>
  <si>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</si>
  <si>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</si>
  <si>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</si>
  <si>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</si>
  <si>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</si>
  <si>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</si>
  <si>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</si>
  <si>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</si>
  <si>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</si>
  <si>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</si>
  <si>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</si>
  <si>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</si>
  <si>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</si>
  <si>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</si>
  <si>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</si>
  <si>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</si>
  <si>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</si>
  <si>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</si>
  <si>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</si>
  <si>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</si>
  <si>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</si>
  <si>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</si>
  <si>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</si>
  <si>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</si>
  <si>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</si>
  <si>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</si>
  <si>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</si>
  <si>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</si>
  <si>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</si>
  <si>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</si>
  <si>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</si>
  <si>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</si>
  <si>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</si>
  <si>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</si>
  <si>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</si>
  <si>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</si>
  <si>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</si>
  <si>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</si>
  <si>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</si>
  <si>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</si>
  <si>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</si>
  <si>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</si>
  <si>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</si>
  <si>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</si>
  <si>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</si>
  <si>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</si>
  <si>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</si>
  <si>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</si>
  <si>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</si>
  <si>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</si>
  <si>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</si>
  <si>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</si>
  <si>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</si>
  <si>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</si>
  <si>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</si>
  <si>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</si>
  <si>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</si>
  <si>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</si>
  <si>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</si>
  <si>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</si>
  <si>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</si>
  <si>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</si>
  <si>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</si>
  <si>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</si>
  <si>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</si>
  <si>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</si>
  <si>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</si>
  <si>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</si>
  <si>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</si>
  <si>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</si>
  <si>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</si>
  <si>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</si>
  <si>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</si>
  <si>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</si>
  <si>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</si>
  <si>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</si>
  <si>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</si>
  <si>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</si>
  <si>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</si>
  <si>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</si>
  <si>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</si>
  <si>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</si>
  <si>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</si>
  <si>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</si>
  <si>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</si>
  <si>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</si>
  <si>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</si>
  <si>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</si>
  <si>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</si>
  <si>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</si>
  <si>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</si>
  <si>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</si>
  <si>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</si>
  <si>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</si>
  <si>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</si>
  <si>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</si>
  <si>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</si>
  <si>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</si>
  <si>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</si>
  <si>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</si>
  <si>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</si>
  <si>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</si>
  <si>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</si>
  <si>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</si>
  <si>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</si>
  <si>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</si>
  <si>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</si>
  <si>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</si>
  <si>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</si>
  <si>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</si>
  <si>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</si>
  <si>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</si>
  <si>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</si>
  <si>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</si>
  <si>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</si>
  <si>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</si>
  <si>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</si>
  <si>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</si>
  <si>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</si>
  <si>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</si>
  <si>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</si>
  <si>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</si>
  <si>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</si>
  <si>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</si>
  <si>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</si>
  <si>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</si>
  <si>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</si>
  <si>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</si>
  <si>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</si>
  <si>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</si>
  <si>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</si>
  <si>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</si>
  <si>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</si>
  <si>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</si>
  <si>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</si>
  <si>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</si>
  <si>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</si>
  <si>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</si>
  <si>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</si>
  <si>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</si>
  <si>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</si>
  <si>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</si>
  <si>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</si>
  <si>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</si>
  <si>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</si>
  <si>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</si>
  <si>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</si>
  <si>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</si>
  <si>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</si>
  <si>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</si>
  <si>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</si>
  <si>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</si>
  <si>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</si>
  <si>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</si>
  <si>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</si>
  <si>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</si>
  <si>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</si>
  <si>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</si>
  <si>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</si>
  <si>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</si>
  <si>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</si>
  <si>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</si>
  <si>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</si>
  <si>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</si>
  <si>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</si>
  <si>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</si>
  <si>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</si>
  <si>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</si>
  <si>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</si>
  <si>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</si>
  <si>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</si>
  <si>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</si>
  <si>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</si>
  <si>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</si>
  <si>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</si>
  <si>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</si>
  <si>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</si>
  <si>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</si>
  <si>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</si>
  <si>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</si>
  <si>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</si>
  <si>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</si>
  <si>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</si>
  <si>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</si>
  <si>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</si>
  <si>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</si>
  <si>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</si>
  <si>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</si>
  <si>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</si>
  <si>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</si>
  <si>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</si>
  <si>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</si>
  <si>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</si>
  <si>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</si>
  <si>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</si>
  <si>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</si>
  <si>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</si>
  <si>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</si>
  <si>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</si>
  <si>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</si>
  <si>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</si>
  <si>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</si>
  <si>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</si>
  <si>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</si>
  <si>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</si>
  <si>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</si>
  <si>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</si>
  <si>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</si>
  <si>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</si>
  <si>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</si>
  <si>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</si>
  <si>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</si>
  <si>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</si>
  <si>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</si>
  <si>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</si>
  <si>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</si>
  <si>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</si>
  <si>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</si>
  <si>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</si>
  <si>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</si>
  <si>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</si>
  <si>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</si>
  <si>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</si>
  <si>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</si>
  <si>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</si>
  <si>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</si>
  <si>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</si>
  <si>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</si>
  <si>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</si>
  <si>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</si>
  <si>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</si>
  <si>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</si>
  <si>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</si>
  <si>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</si>
  <si>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</si>
  <si>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</si>
  <si>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</si>
  <si>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</si>
  <si>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</si>
  <si>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</si>
  <si>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</si>
  <si>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</si>
  <si>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</si>
  <si>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</si>
  <si>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</si>
  <si>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</si>
  <si>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</si>
  <si>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</si>
  <si>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</si>
  <si>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</si>
  <si>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</si>
  <si>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</si>
  <si>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</si>
  <si>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</si>
  <si>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</si>
  <si>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</si>
  <si>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</si>
  <si>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</si>
  <si>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</si>
  <si>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</si>
  <si>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</si>
  <si>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</si>
  <si>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</si>
  <si>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</si>
  <si>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</si>
  <si>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</si>
  <si>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</si>
  <si>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</si>
  <si>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</si>
  <si>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</si>
  <si>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</si>
  <si>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</si>
  <si>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</si>
  <si>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</si>
  <si>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</si>
  <si>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</si>
  <si>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</si>
  <si>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</si>
  <si>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</si>
  <si>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</si>
  <si>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</si>
  <si>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</si>
  <si>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</si>
  <si>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</si>
  <si>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</si>
  <si>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</si>
  <si>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</si>
  <si>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</si>
  <si>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</si>
  <si>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</si>
  <si>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</si>
  <si>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</si>
  <si>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</si>
  <si>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</si>
  <si>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</si>
  <si>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</si>
  <si>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</si>
  <si>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</si>
  <si>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</si>
  <si>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</si>
  <si>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</si>
  <si>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</si>
  <si>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</si>
  <si>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</si>
  <si>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</si>
  <si>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</si>
  <si>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</si>
  <si>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</si>
  <si>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</si>
  <si>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</si>
  <si>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</si>
  <si>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</si>
  <si>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</si>
  <si>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</si>
  <si>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</si>
  <si>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</si>
  <si>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</si>
  <si>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</si>
  <si>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</si>
  <si>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</si>
  <si>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</si>
  <si>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</si>
  <si>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</si>
  <si>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</si>
  <si>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</si>
  <si>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</si>
  <si>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</si>
  <si>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</si>
  <si>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</si>
  <si>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</si>
  <si>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</si>
  <si>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</si>
  <si>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</si>
  <si>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</si>
  <si>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</si>
  <si>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</si>
  <si>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</si>
  <si>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</si>
  <si>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</si>
  <si>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</si>
  <si>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</si>
  <si>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</si>
  <si>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</si>
  <si>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</si>
  <si>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</si>
  <si>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</si>
  <si>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</si>
  <si>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</si>
  <si>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</si>
  <si>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</si>
  <si>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</si>
  <si>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</si>
  <si>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</si>
  <si>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</si>
  <si>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</si>
  <si>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</si>
  <si>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</si>
  <si>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</si>
  <si>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</si>
  <si>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</si>
  <si>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</si>
  <si>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</si>
  <si>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</si>
  <si>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</si>
  <si>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</si>
  <si>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</si>
  <si>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</si>
  <si>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</si>
  <si>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</si>
  <si>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</si>
  <si>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</si>
  <si>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</si>
  <si>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</si>
  <si>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</si>
  <si>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</si>
  <si>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</si>
  <si>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</si>
  <si>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</si>
  <si>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</si>
  <si>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</si>
  <si>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</si>
  <si>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</si>
  <si>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</si>
  <si>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</si>
  <si>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</si>
  <si>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</si>
  <si>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</si>
  <si>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</si>
  <si>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</si>
  <si>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</si>
  <si>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</si>
  <si>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</si>
  <si>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</si>
  <si>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</si>
  <si>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</si>
  <si>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</si>
  <si>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</si>
  <si>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</si>
  <si>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</si>
  <si>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</si>
  <si>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</si>
  <si>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</si>
  <si>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</si>
  <si>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</si>
  <si>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</si>
  <si>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</si>
  <si>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</si>
  <si>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</si>
  <si>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</si>
  <si>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</si>
  <si>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</si>
  <si>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</si>
  <si>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</si>
  <si>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</si>
  <si>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</si>
  <si>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</si>
  <si>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</si>
  <si>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</si>
  <si>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</si>
  <si>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</si>
  <si>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</si>
  <si>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</si>
  <si>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</si>
  <si>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</si>
  <si>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</si>
  <si>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</si>
  <si>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</si>
  <si>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</si>
  <si>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</si>
  <si>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</si>
  <si>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</si>
  <si>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</si>
  <si>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</si>
  <si>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</si>
  <si>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</si>
  <si>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</si>
  <si>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</si>
  <si>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</si>
  <si>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</si>
  <si>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</si>
  <si>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</si>
  <si>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</si>
  <si>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</si>
  <si>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</si>
  <si>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</si>
  <si>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</si>
  <si>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</si>
  <si>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</si>
  <si>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</si>
  <si>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</si>
  <si>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</si>
  <si>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</si>
  <si>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</si>
  <si>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</si>
  <si>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</si>
  <si>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</si>
  <si>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</si>
  <si>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</si>
  <si>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</si>
  <si>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</si>
  <si>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</si>
  <si>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</si>
  <si>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</si>
  <si>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</si>
  <si>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</si>
  <si>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</si>
  <si>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</si>
  <si>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</si>
  <si>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</si>
  <si>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</si>
  <si>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</si>
  <si>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</si>
  <si>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</si>
  <si>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</si>
  <si>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</si>
  <si>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</si>
  <si>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</si>
  <si>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</si>
  <si>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</si>
  <si>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</si>
  <si>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</si>
  <si>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</si>
  <si>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</si>
  <si>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</si>
  <si>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</si>
  <si>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</si>
  <si>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</si>
  <si>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</si>
  <si>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</si>
  <si>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</si>
  <si>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</si>
  <si>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</si>
  <si>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</si>
  <si>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</si>
  <si>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</si>
  <si>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</si>
  <si>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</si>
  <si>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</si>
  <si>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</si>
  <si>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</si>
  <si>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</si>
  <si>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</si>
  <si>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</si>
  <si>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</si>
  <si>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</si>
  <si>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</si>
  <si>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</si>
  <si>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</si>
  <si>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</si>
  <si>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</si>
  <si>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</si>
  <si>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</si>
  <si>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</si>
  <si>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</si>
  <si>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</si>
  <si>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</si>
  <si>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</si>
  <si>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</si>
  <si>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</si>
  <si>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</si>
  <si>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</si>
  <si>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</si>
  <si>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</si>
  <si>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</si>
  <si>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</si>
  <si>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</si>
  <si>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</si>
  <si>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</si>
  <si>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</si>
  <si>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</si>
  <si>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</si>
  <si>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</si>
  <si>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</si>
  <si>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</si>
  <si>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</si>
  <si>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</si>
  <si>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</si>
  <si>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</si>
  <si>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</si>
  <si>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</si>
  <si>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</si>
  <si>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</si>
  <si>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</si>
  <si>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</si>
  <si>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</si>
  <si>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</si>
  <si>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</si>
  <si>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</si>
  <si>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</si>
  <si>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</si>
  <si>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</si>
  <si>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</si>
  <si>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</si>
  <si>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</si>
  <si>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</si>
  <si>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</si>
  <si>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</si>
  <si>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</si>
  <si>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</si>
  <si>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</si>
  <si>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</si>
  <si>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</si>
  <si>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</si>
  <si>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</si>
  <si>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</si>
  <si>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</si>
  <si>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</si>
  <si>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</si>
  <si>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</si>
  <si>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</si>
  <si>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</si>
  <si>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</si>
  <si>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</si>
  <si>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</si>
  <si>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</si>
  <si>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</si>
  <si>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</si>
  <si>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</si>
  <si>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</si>
  <si>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</si>
  <si>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</si>
  <si>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</si>
  <si>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</si>
  <si>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</si>
  <si>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</si>
  <si>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</si>
  <si>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</si>
  <si>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</si>
  <si>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</si>
  <si>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</si>
  <si>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</si>
  <si>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</si>
  <si>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</si>
  <si>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</si>
  <si>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</si>
  <si>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</si>
  <si>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</si>
  <si>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</si>
  <si>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</si>
  <si>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</si>
  <si>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</si>
  <si>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</si>
  <si>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</si>
  <si>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</si>
  <si>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</si>
  <si>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</si>
  <si>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</si>
  <si>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</si>
  <si>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</si>
  <si>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</si>
  <si>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</si>
  <si>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</si>
  <si>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</si>
  <si>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</si>
  <si>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</si>
  <si>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</si>
  <si>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</si>
  <si>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</si>
  <si>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</si>
  <si>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</si>
  <si>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</si>
  <si>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</si>
  <si>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</si>
  <si>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</si>
  <si>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</si>
  <si>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</si>
  <si>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</si>
  <si>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</si>
  <si>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</si>
  <si>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</si>
  <si>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</si>
  <si>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</si>
  <si>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</si>
  <si>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</si>
  <si>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</si>
  <si>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</si>
  <si>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</si>
  <si>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</si>
  <si>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</si>
  <si>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</si>
  <si>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</si>
  <si>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</si>
  <si>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</si>
  <si>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</si>
  <si>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</si>
  <si>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</si>
  <si>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</si>
  <si>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</si>
  <si>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</si>
  <si>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</si>
  <si>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</si>
  <si>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</si>
  <si>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</si>
  <si>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</si>
  <si>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</si>
  <si>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</si>
  <si>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</si>
  <si>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</si>
  <si>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</si>
  <si>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</si>
  <si>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</si>
  <si>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</si>
  <si>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</si>
  <si>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</si>
  <si>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</si>
  <si>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</si>
  <si>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</si>
  <si>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</si>
  <si>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</si>
  <si>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</si>
  <si>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</si>
  <si>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</si>
  <si>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</si>
  <si>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</si>
  <si>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</si>
  <si>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</si>
  <si>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</si>
  <si>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</si>
  <si>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</si>
  <si>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</si>
  <si>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</si>
  <si>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</si>
  <si>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</si>
  <si>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</si>
  <si>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</si>
  <si>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</si>
  <si>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</si>
  <si>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</si>
  <si>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</si>
  <si>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</si>
  <si>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</si>
  <si>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</si>
  <si>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</si>
  <si>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</si>
  <si>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</si>
  <si>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</si>
  <si>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</si>
  <si>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</si>
  <si>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</si>
  <si>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</si>
  <si>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</si>
  <si>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</si>
  <si>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</si>
  <si>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</si>
  <si>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</si>
  <si>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</si>
  <si>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</si>
  <si>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</si>
  <si>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</si>
  <si>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</si>
  <si>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</si>
  <si>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</si>
  <si>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</si>
  <si>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</si>
  <si>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</si>
  <si>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</si>
  <si>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</si>
  <si>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</si>
  <si>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</si>
  <si>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</si>
  <si>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</si>
  <si>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</si>
  <si>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</si>
  <si>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</si>
  <si>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</si>
  <si>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</si>
  <si>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</si>
  <si>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</si>
  <si>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</si>
  <si>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</si>
  <si>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</si>
  <si>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</si>
  <si>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</si>
  <si>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</si>
  <si>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</si>
  <si>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</si>
  <si>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</si>
  <si>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</si>
  <si>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</si>
  <si>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</si>
  <si>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</si>
  <si>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</si>
  <si>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</si>
  <si>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</si>
  <si>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</si>
  <si>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</si>
  <si>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</si>
  <si>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</si>
  <si>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</si>
  <si>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</si>
  <si>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</si>
  <si>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</si>
  <si>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</si>
  <si>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</si>
  <si>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</si>
  <si>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</si>
  <si>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</si>
  <si>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</si>
  <si>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</si>
  <si>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</si>
  <si>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</si>
  <si>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</si>
  <si>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</si>
  <si>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</si>
  <si>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</si>
  <si>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</si>
  <si>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</si>
  <si>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</si>
  <si>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</si>
  <si>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</si>
  <si>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</si>
  <si>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</si>
  <si>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</si>
  <si>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</si>
  <si>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</si>
  <si>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</si>
  <si>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</si>
  <si>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</si>
  <si>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</si>
  <si>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</si>
  <si>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</si>
  <si>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</si>
  <si>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</si>
  <si>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</si>
  <si>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</si>
  <si>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</si>
  <si>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</si>
  <si>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</si>
  <si>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</si>
  <si>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</si>
  <si>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</si>
  <si>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</si>
  <si>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</si>
  <si>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</si>
  <si>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</si>
  <si>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</si>
  <si>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</si>
  <si>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</si>
  <si>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</si>
  <si>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</si>
  <si>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</si>
  <si>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</si>
  <si>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</si>
  <si>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</si>
  <si>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</si>
  <si>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</si>
  <si>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</si>
  <si>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</si>
  <si>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</si>
  <si>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</si>
  <si>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</si>
  <si>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</si>
  <si>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</si>
  <si>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</si>
  <si>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</si>
  <si>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</si>
  <si>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</si>
  <si>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</si>
  <si>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</si>
  <si>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</si>
  <si>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</si>
  <si>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</si>
  <si>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</si>
  <si>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</si>
  <si>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</si>
  <si>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</si>
  <si>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</si>
  <si>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</si>
  <si>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</si>
  <si>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</si>
  <si>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</si>
  <si>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</si>
  <si>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</si>
  <si>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</si>
  <si>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</si>
  <si>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</si>
  <si>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</si>
  <si>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</si>
  <si>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</si>
  <si>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</si>
  <si>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</si>
  <si>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</si>
  <si>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</si>
  <si>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</si>
  <si>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</si>
  <si>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</si>
  <si>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</si>
  <si>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</si>
  <si>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</si>
  <si>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</si>
  <si>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</si>
  <si>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</si>
  <si>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</si>
  <si>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</si>
  <si>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</si>
  <si>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</si>
  <si>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</si>
  <si>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</si>
  <si>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</si>
  <si>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</si>
  <si>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</si>
  <si>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</si>
  <si>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</si>
  <si>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</si>
  <si>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</si>
  <si>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</si>
  <si>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</si>
  <si>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</si>
  <si>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</si>
  <si>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</si>
  <si>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</si>
  <si>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</si>
  <si>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</si>
  <si>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</si>
  <si>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</si>
  <si>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</si>
  <si>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</si>
  <si>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</si>
  <si>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</si>
  <si>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</si>
  <si>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</si>
  <si>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</si>
  <si>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</si>
  <si>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</si>
  <si>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</si>
  <si>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</si>
  <si>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</si>
  <si>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</si>
  <si>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</si>
  <si>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</si>
  <si>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</si>
  <si>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</si>
  <si>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</si>
  <si>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</si>
  <si>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</si>
  <si>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</si>
  <si>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</si>
  <si>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</si>
  <si>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</si>
  <si>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</si>
  <si>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</si>
  <si>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</si>
  <si>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</si>
  <si>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</si>
  <si>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</si>
  <si>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</si>
  <si>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</si>
  <si>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</si>
  <si>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</si>
  <si>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</si>
  <si>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</si>
  <si>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</si>
  <si>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</si>
  <si>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</si>
  <si>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</si>
  <si>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</si>
  <si>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</si>
  <si>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</si>
  <si>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</si>
  <si>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</si>
  <si>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</si>
  <si>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</si>
  <si>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</si>
  <si>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</si>
  <si>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</si>
  <si>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</si>
  <si>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</si>
  <si>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</si>
  <si>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</si>
  <si>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</si>
  <si>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</si>
  <si>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</si>
  <si>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</si>
  <si>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</si>
  <si>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</si>
  <si>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</si>
  <si>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</si>
  <si>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</si>
  <si>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</si>
  <si>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</si>
  <si>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</si>
  <si>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</si>
  <si>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</si>
  <si>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</si>
  <si>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</si>
  <si>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</si>
  <si>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</si>
  <si>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</si>
  <si>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</si>
  <si>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</si>
  <si>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</si>
  <si>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</si>
  <si>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</si>
  <si>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</si>
  <si>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</si>
  <si>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</si>
  <si>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</si>
  <si>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</si>
  <si>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</si>
  <si>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</si>
  <si>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</si>
  <si>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</si>
  <si>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</si>
  <si>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</si>
  <si>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</si>
  <si>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</si>
  <si>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</si>
  <si>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</si>
  <si>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</si>
  <si>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</si>
  <si>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</si>
  <si>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</si>
  <si>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</si>
  <si>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</si>
  <si>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</si>
  <si>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</si>
  <si>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</si>
  <si>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</si>
  <si>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</si>
  <si>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</si>
  <si>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</si>
  <si>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</si>
  <si>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</si>
  <si>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</si>
  <si>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</si>
  <si>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</si>
  <si>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</si>
  <si>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</si>
  <si>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</si>
  <si>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</si>
  <si>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</si>
  <si>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</si>
  <si>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</si>
  <si>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</si>
  <si>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</si>
  <si>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</si>
  <si>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</si>
  <si>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</si>
  <si>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</si>
  <si>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</si>
  <si>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</si>
  <si>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</si>
  <si>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</si>
  <si>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</si>
  <si>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</si>
  <si>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</si>
  <si>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</si>
  <si>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</si>
  <si>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</si>
  <si>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</si>
  <si>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</si>
  <si>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</si>
  <si>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</si>
  <si>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</si>
  <si>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</si>
  <si>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</si>
  <si>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</si>
  <si>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</si>
  <si>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</si>
  <si>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</si>
  <si>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</si>
  <si>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</si>
  <si>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</si>
  <si>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</si>
  <si>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</si>
  <si>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</si>
  <si>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</si>
  <si>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</si>
  <si>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</si>
  <si>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</si>
  <si>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</si>
  <si>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</si>
  <si>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</si>
  <si>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</si>
  <si>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</si>
  <si>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</si>
  <si>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</si>
  <si>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</si>
  <si>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</si>
  <si>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</si>
  <si>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</si>
  <si>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</si>
  <si>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</si>
  <si>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</si>
  <si>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</si>
  <si>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</si>
  <si>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</si>
  <si>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</si>
  <si>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</si>
  <si>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</si>
  <si>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</si>
  <si>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</si>
  <si>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</si>
  <si>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</si>
  <si>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</si>
  <si>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</si>
  <si>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</si>
  <si>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</si>
  <si>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</si>
  <si>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</si>
  <si>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</si>
  <si>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</si>
  <si>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</si>
  <si>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</si>
  <si>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</si>
  <si>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</si>
  <si>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</si>
  <si>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</si>
  <si>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</si>
  <si>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</si>
  <si>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</si>
  <si>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</si>
  <si>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</si>
  <si>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</si>
  <si>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</si>
  <si>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</si>
  <si>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</si>
  <si>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</si>
  <si>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</si>
  <si>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</si>
  <si>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</si>
  <si>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</si>
  <si>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</si>
  <si>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</si>
  <si>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</si>
  <si>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</si>
  <si>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</si>
  <si>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</si>
  <si>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</si>
  <si>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</si>
  <si>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</si>
  <si>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</si>
  <si>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</si>
  <si>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</si>
  <si>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</si>
  <si>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</si>
  <si>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</si>
  <si>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</si>
  <si>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</si>
  <si>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</si>
  <si>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</si>
  <si>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</si>
  <si>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</si>
  <si>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</si>
  <si>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</si>
  <si>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</si>
  <si>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</si>
  <si>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</si>
  <si>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</si>
  <si>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</si>
  <si>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</si>
  <si>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</si>
  <si>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</si>
  <si>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</si>
  <si>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</si>
  <si>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</si>
  <si>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</si>
  <si>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</si>
  <si>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</si>
  <si>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</si>
  <si>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</si>
  <si>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</si>
  <si>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</si>
  <si>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</si>
  <si>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</si>
  <si>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</si>
  <si>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</si>
  <si>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</si>
  <si>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</si>
  <si>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</si>
  <si>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</si>
  <si>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</si>
  <si>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</si>
  <si>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</si>
  <si>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</si>
  <si>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</si>
  <si>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</si>
  <si>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</si>
  <si>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</si>
  <si>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</si>
  <si>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</si>
  <si>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</si>
  <si>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</si>
  <si>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</si>
  <si>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</si>
  <si>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</si>
  <si>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</si>
  <si>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</si>
  <si>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</si>
  <si>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</si>
  <si>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</si>
  <si>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</si>
  <si>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</si>
  <si>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</si>
  <si>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</si>
  <si>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</si>
  <si>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</si>
  <si>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</si>
  <si>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</si>
  <si>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</si>
  <si>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</si>
  <si>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</si>
  <si>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</si>
  <si>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</si>
  <si>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</si>
  <si>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</si>
  <si>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</si>
  <si>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</si>
  <si>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</si>
  <si>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</si>
  <si>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</si>
  <si>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</si>
  <si>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</si>
  <si>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</si>
  <si>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</si>
  <si>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</si>
  <si>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</si>
  <si>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</si>
  <si>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</si>
  <si>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</si>
  <si>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</si>
  <si>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</si>
  <si>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</si>
  <si>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</si>
  <si>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</si>
  <si>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</si>
  <si>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</si>
  <si>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</si>
  <si>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</si>
  <si>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</si>
  <si>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</si>
  <si>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</si>
  <si>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</si>
  <si>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</si>
  <si>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</si>
  <si>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</si>
  <si>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</si>
  <si>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</si>
  <si>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</si>
  <si>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</si>
  <si>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</si>
  <si>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</si>
  <si>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</si>
  <si>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</si>
  <si>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</si>
  <si>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</si>
  <si>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</si>
  <si>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</si>
  <si>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</si>
  <si>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</si>
  <si>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</si>
  <si>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</si>
  <si>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</si>
  <si>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</si>
  <si>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</si>
  <si>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</si>
  <si>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</si>
  <si>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</si>
  <si>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</si>
  <si>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</si>
  <si>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</si>
  <si>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</si>
  <si>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</si>
  <si>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</si>
  <si>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</si>
  <si>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</si>
  <si>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</si>
  <si>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</si>
  <si>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</si>
  <si>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</si>
  <si>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</si>
  <si>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</si>
  <si>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</si>
  <si>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</si>
  <si>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</si>
  <si>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</si>
  <si>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</si>
  <si>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</si>
  <si>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</si>
  <si>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</si>
  <si>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</si>
  <si>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</si>
  <si>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</si>
  <si>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</si>
  <si>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</si>
  <si>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</si>
  <si>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</si>
  <si>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</si>
  <si>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</si>
  <si>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</si>
  <si>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</si>
  <si>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</si>
  <si>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</si>
  <si>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</si>
  <si>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</si>
  <si>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</si>
  <si>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</si>
  <si>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</si>
  <si>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</si>
  <si>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</si>
  <si>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</si>
  <si>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</si>
  <si>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</si>
  <si>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</si>
  <si>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</si>
  <si>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</si>
  <si>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</si>
  <si>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</si>
  <si>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</si>
  <si>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</si>
  <si>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</si>
  <si>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</si>
  <si>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</si>
  <si>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</si>
  <si>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</si>
  <si>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</si>
  <si>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</si>
  <si>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</si>
  <si>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</si>
  <si>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</si>
  <si>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</si>
  <si>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</si>
  <si>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</si>
  <si>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</si>
  <si>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</si>
  <si>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</si>
  <si>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</si>
  <si>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</si>
  <si>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</si>
  <si>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</si>
  <si>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</si>
  <si>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</si>
  <si>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</si>
  <si>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</si>
  <si>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</si>
  <si>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</si>
  <si>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</si>
  <si>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</si>
  <si>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</si>
  <si>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</si>
  <si>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</si>
  <si>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</si>
  <si>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</si>
  <si>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</si>
  <si>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</si>
  <si>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</si>
  <si>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</si>
  <si>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</si>
  <si>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</si>
  <si>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</si>
  <si>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</si>
  <si>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</si>
  <si>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</si>
  <si>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</si>
  <si>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</si>
  <si>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</si>
  <si>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</si>
  <si>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</si>
  <si>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</si>
  <si>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</si>
  <si>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</si>
  <si>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</si>
  <si>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</si>
  <si>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</si>
  <si>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</si>
  <si>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</si>
  <si>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</si>
  <si>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</si>
  <si>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</si>
  <si>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</si>
  <si>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</si>
  <si>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</si>
  <si>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</si>
  <si>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</si>
  <si>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</si>
  <si>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</si>
  <si>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</si>
  <si>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</si>
  <si>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</si>
  <si>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</si>
  <si>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</si>
  <si>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</si>
  <si>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</si>
  <si>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</si>
  <si>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</si>
  <si>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</si>
  <si>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</si>
  <si>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</si>
  <si>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</si>
  <si>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</si>
  <si>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</si>
  <si>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</si>
  <si>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</si>
  <si>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</si>
  <si>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</si>
  <si>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</si>
  <si>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</si>
  <si>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</si>
  <si>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</si>
  <si>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</si>
  <si>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</si>
  <si>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</si>
  <si>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</si>
  <si>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</si>
  <si>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</si>
  <si>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</si>
  <si>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</si>
  <si>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</si>
  <si>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</si>
  <si>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</si>
  <si>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</si>
  <si>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</si>
  <si>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</si>
  <si>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</si>
  <si>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</si>
  <si>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</si>
  <si>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</si>
  <si>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</si>
  <si>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</si>
  <si>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</si>
  <si>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</si>
  <si>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</si>
  <si>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</si>
  <si>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</si>
  <si>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</si>
  <si>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</si>
  <si>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</si>
  <si>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</si>
  <si>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</si>
  <si>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</si>
  <si>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</si>
  <si>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</si>
  <si>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</si>
  <si>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</si>
  <si>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</si>
  <si>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</si>
  <si>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</si>
  <si>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</si>
  <si>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</si>
  <si>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</si>
  <si>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</si>
  <si>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</si>
  <si>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</si>
  <si>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</si>
  <si>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</si>
  <si>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</si>
  <si>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</si>
  <si>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</si>
  <si>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</si>
  <si>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</si>
  <si>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</si>
  <si>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</si>
  <si>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</si>
  <si>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</si>
  <si>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</si>
  <si>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</si>
  <si>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</si>
  <si>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</si>
  <si>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</si>
  <si>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</si>
  <si>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</si>
  <si>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</si>
  <si>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</si>
  <si>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</si>
  <si>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</si>
  <si>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</si>
  <si>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</si>
  <si>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</si>
  <si>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</si>
  <si>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</si>
  <si>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</si>
  <si>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</si>
  <si>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</si>
  <si>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</si>
  <si>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</si>
  <si>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</si>
  <si>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</si>
  <si>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</si>
  <si>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</si>
  <si>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</si>
  <si>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</si>
  <si>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</si>
  <si>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</si>
  <si>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</si>
  <si>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</si>
  <si>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</si>
  <si>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</si>
  <si>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</si>
  <si>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</si>
  <si>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</si>
  <si>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</si>
  <si>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</si>
  <si>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</si>
  <si>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</si>
  <si>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</si>
  <si>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</si>
  <si>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</si>
  <si>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</si>
  <si>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</si>
  <si>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</si>
  <si>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</si>
  <si>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</si>
  <si>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</si>
  <si>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</si>
  <si>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</si>
  <si>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</si>
  <si>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</si>
  <si>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</si>
  <si>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</si>
  <si>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</si>
  <si>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</si>
  <si>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</si>
  <si>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</si>
  <si>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</si>
  <si>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</si>
  <si>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</si>
  <si>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</si>
  <si>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</si>
  <si>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</si>
  <si>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</si>
  <si>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</si>
  <si>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</si>
  <si>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</si>
  <si>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</si>
  <si>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</si>
  <si>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</si>
  <si>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</si>
  <si>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</si>
  <si>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</si>
  <si>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</si>
  <si>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</si>
  <si>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</si>
  <si>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</si>
  <si>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</si>
  <si>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</si>
  <si>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</si>
  <si>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</si>
  <si>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</si>
  <si>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</si>
  <si>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</si>
  <si>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</si>
  <si>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</si>
  <si>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</si>
  <si>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</si>
  <si>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</si>
  <si>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</si>
  <si>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</si>
  <si>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</si>
  <si>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</si>
  <si>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</si>
  <si>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</si>
  <si>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</si>
  <si>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</si>
  <si>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</si>
  <si>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</si>
  <si>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</si>
  <si>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</si>
  <si>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</si>
  <si>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</si>
  <si>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</si>
  <si>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</si>
  <si>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</si>
  <si>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</si>
  <si>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</si>
  <si>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</si>
  <si>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</si>
  <si>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</si>
  <si>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</si>
  <si>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</si>
  <si>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</si>
  <si>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</si>
  <si>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</si>
  <si>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</si>
  <si>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</si>
  <si>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</si>
  <si>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</si>
  <si>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</si>
  <si>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</si>
  <si>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</si>
  <si>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</si>
  <si>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</si>
  <si>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</si>
  <si>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</si>
  <si>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</si>
  <si>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</si>
  <si>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</si>
  <si>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</si>
  <si>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</si>
  <si>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</si>
  <si>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</si>
  <si>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</si>
  <si>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</si>
  <si>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</si>
  <si>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</si>
  <si>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</si>
  <si>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</si>
  <si>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</si>
  <si>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</si>
  <si>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</si>
  <si>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</si>
  <si>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</si>
  <si>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</si>
  <si>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</si>
  <si>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</si>
  <si>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</si>
  <si>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</si>
  <si>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</si>
  <si>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</si>
  <si>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</si>
  <si>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</si>
  <si>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</si>
  <si>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</si>
  <si>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</si>
  <si>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</si>
  <si>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</si>
  <si>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</si>
  <si>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</si>
  <si>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</si>
  <si>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</si>
  <si>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</si>
  <si>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</si>
  <si>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</si>
  <si>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</si>
  <si>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</si>
  <si>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</si>
  <si>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</si>
  <si>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</si>
  <si>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</si>
  <si>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</si>
  <si>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</si>
  <si>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</si>
  <si>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</si>
  <si>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</si>
  <si>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</si>
  <si>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</si>
  <si>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</si>
  <si>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</si>
  <si>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</si>
  <si>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</si>
  <si>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</si>
  <si>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</si>
  <si>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</si>
  <si>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</si>
  <si>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</si>
  <si>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</si>
  <si>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</si>
  <si>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</si>
  <si>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</si>
  <si>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</si>
  <si>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</si>
  <si>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</si>
  <si>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</si>
  <si>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</si>
  <si>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</si>
  <si>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</si>
  <si>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</si>
  <si>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</si>
  <si>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</si>
  <si>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</si>
  <si>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</si>
  <si>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</si>
  <si>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</si>
  <si>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</si>
  <si>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</si>
  <si>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</si>
  <si>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</si>
  <si>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</si>
  <si>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</si>
  <si>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</si>
  <si>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</si>
  <si>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</si>
  <si>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</si>
  <si>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</si>
  <si>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</si>
  <si>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</si>
  <si>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</si>
  <si>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</si>
  <si>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</si>
  <si>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</si>
  <si>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</si>
  <si>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</si>
  <si>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</si>
  <si>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</si>
  <si>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</si>
  <si>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</si>
  <si>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</si>
  <si>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</si>
  <si>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</si>
  <si>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</si>
  <si>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</si>
  <si>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</si>
  <si>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</si>
  <si>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</si>
  <si>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</si>
  <si>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</si>
  <si>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</si>
  <si>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</si>
  <si>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</si>
  <si>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</si>
  <si>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</si>
  <si>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</si>
  <si>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</si>
  <si>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</si>
  <si>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</si>
  <si>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</si>
  <si>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</si>
  <si>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</si>
  <si>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</si>
  <si>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</si>
  <si>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</si>
  <si>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</si>
  <si>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</si>
  <si>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</si>
  <si>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</si>
  <si>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</si>
  <si>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</si>
  <si>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</si>
  <si>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</si>
  <si>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</si>
  <si>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</si>
  <si>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</si>
  <si>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</si>
  <si>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</si>
  <si>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</si>
  <si>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</si>
  <si>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</si>
  <si>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</si>
  <si>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</si>
  <si>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</si>
  <si>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</si>
  <si>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</si>
  <si>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</si>
  <si>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</si>
  <si>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</si>
  <si>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</si>
  <si>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</si>
  <si>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</si>
  <si>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</si>
  <si>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</si>
  <si>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</si>
  <si>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</si>
  <si>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</si>
  <si>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</si>
  <si>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</si>
  <si>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</si>
  <si>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</si>
  <si>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</si>
  <si>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</si>
  <si>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</si>
  <si>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</si>
  <si>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</si>
  <si>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</si>
  <si>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</si>
  <si>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</si>
  <si>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</si>
  <si>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</si>
  <si>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</si>
  <si>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</si>
  <si>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</si>
  <si>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</si>
  <si>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</si>
  <si>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</si>
  <si>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</si>
  <si>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</si>
  <si>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</si>
  <si>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</si>
  <si>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</si>
  <si>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</si>
  <si>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</si>
  <si>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</si>
  <si>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</si>
  <si>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</si>
  <si>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</si>
  <si>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</si>
  <si>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</si>
  <si>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</si>
  <si>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</si>
  <si>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</si>
  <si>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</si>
  <si>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</si>
  <si>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</si>
  <si>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</si>
  <si>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</si>
  <si>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</si>
  <si>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</si>
  <si>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</si>
  <si>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</si>
  <si>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</si>
  <si>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</si>
  <si>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</si>
  <si>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</si>
  <si>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</si>
  <si>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</si>
  <si>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</si>
  <si>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</si>
  <si>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</si>
  <si>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</si>
  <si>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</si>
  <si>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</si>
  <si>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</si>
  <si>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</si>
  <si>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</si>
  <si>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</si>
  <si>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</si>
  <si>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</si>
  <si>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</si>
  <si>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</si>
  <si>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</si>
  <si>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</si>
  <si>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</si>
  <si>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</si>
  <si>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</si>
  <si>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</si>
  <si>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</si>
  <si>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</si>
  <si>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</si>
  <si>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</si>
  <si>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</si>
  <si>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</si>
  <si>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</si>
  <si>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</si>
  <si>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</si>
  <si>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</si>
  <si>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</si>
  <si>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</si>
  <si>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</si>
  <si>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</si>
  <si>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</si>
  <si>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</si>
  <si>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</si>
  <si>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</si>
  <si>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</si>
  <si>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</si>
  <si>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</si>
  <si>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</si>
  <si>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</si>
  <si>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</si>
  <si>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</si>
  <si>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</si>
  <si>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</si>
  <si>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</si>
  <si>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</si>
  <si>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</si>
  <si>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</si>
  <si>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</si>
  <si>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</si>
  <si>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</si>
  <si>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</si>
  <si>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</si>
  <si>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</si>
  <si>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</si>
  <si>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</si>
  <si>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</si>
  <si>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</si>
  <si>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</si>
  <si>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</si>
  <si>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</si>
  <si>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</si>
  <si>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</si>
  <si>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</si>
  <si>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</si>
  <si>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</si>
  <si>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</si>
  <si>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</si>
  <si>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</si>
  <si>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</si>
  <si>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</si>
  <si>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</si>
  <si>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</si>
  <si>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</si>
  <si>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</si>
  <si>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</si>
  <si>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</si>
  <si>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</si>
  <si>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</si>
  <si>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</si>
  <si>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</si>
  <si>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</si>
  <si>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</si>
  <si>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</si>
  <si>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</si>
  <si>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</si>
  <si>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</si>
  <si>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</si>
  <si>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</si>
  <si>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</si>
  <si>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</si>
  <si>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</si>
  <si>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</si>
  <si>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</si>
  <si>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</si>
  <si>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</si>
  <si>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</si>
  <si>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</si>
  <si>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</si>
  <si>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</si>
  <si>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</si>
  <si>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</si>
  <si>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</si>
  <si>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</si>
  <si>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</si>
  <si>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</si>
  <si>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</si>
  <si>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</si>
  <si>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</si>
  <si>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</si>
  <si>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</si>
  <si>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</si>
  <si>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</si>
  <si>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</si>
  <si>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</si>
  <si>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</si>
  <si>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</si>
  <si>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</si>
  <si>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</si>
  <si>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</si>
  <si>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</si>
  <si>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</si>
  <si>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</si>
  <si>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</si>
  <si>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</si>
  <si>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</si>
  <si>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</si>
  <si>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</si>
  <si>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</si>
  <si>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</si>
  <si>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</si>
  <si>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</si>
  <si>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</si>
  <si>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</si>
  <si>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</si>
  <si>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</si>
  <si>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</si>
  <si>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</si>
  <si>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</si>
  <si>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</si>
  <si>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</si>
  <si>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</si>
  <si>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</si>
  <si>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</si>
  <si>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</si>
  <si>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</si>
  <si>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</si>
  <si>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</si>
  <si>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</si>
  <si>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</si>
  <si>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</si>
  <si>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</si>
  <si>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</si>
  <si>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</si>
  <si>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</si>
  <si>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</si>
  <si>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</si>
  <si>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</si>
  <si>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</si>
  <si>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</si>
  <si>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</si>
  <si>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</si>
  <si>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</si>
  <si>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</si>
  <si>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</si>
  <si>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</si>
  <si>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</si>
  <si>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</si>
  <si>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</si>
  <si>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</si>
  <si>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</si>
  <si>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</si>
  <si>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</si>
  <si>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</si>
  <si>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</si>
  <si>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</si>
  <si>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</si>
  <si>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</si>
  <si>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</si>
  <si>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</si>
  <si>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</si>
  <si>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</si>
  <si>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</si>
  <si>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</si>
  <si>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</si>
  <si>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</si>
  <si>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</si>
  <si>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</si>
  <si>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</si>
  <si>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</si>
  <si>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</si>
  <si>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</si>
  <si>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</si>
  <si>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</si>
  <si>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</si>
  <si>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</si>
  <si>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</si>
  <si>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</si>
  <si>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</si>
  <si>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</si>
  <si>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</si>
  <si>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</si>
  <si>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</si>
  <si>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</si>
  <si>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</si>
  <si>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</si>
  <si>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</si>
  <si>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</si>
  <si>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</si>
  <si>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</si>
  <si>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</si>
  <si>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</si>
  <si>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</si>
  <si>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</si>
  <si>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</si>
  <si>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</si>
  <si>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</si>
  <si>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</si>
  <si>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</si>
  <si>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</si>
  <si>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</si>
  <si>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</si>
  <si>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</si>
  <si>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</si>
  <si>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</si>
  <si>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</si>
  <si>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</si>
  <si>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</si>
  <si>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</si>
  <si>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</si>
  <si>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</si>
  <si>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</si>
  <si>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</si>
  <si>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</si>
  <si>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</si>
  <si>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</si>
  <si>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</si>
  <si>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</si>
  <si>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</si>
  <si>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</si>
  <si>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</si>
  <si>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</si>
  <si>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</si>
  <si>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</si>
  <si>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</si>
  <si>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</si>
  <si>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</si>
  <si>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</si>
  <si>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</si>
  <si>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</si>
  <si>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</si>
  <si>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</si>
  <si>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</si>
  <si>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</si>
  <si>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</si>
  <si>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</si>
  <si>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</si>
  <si>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</si>
  <si>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</si>
  <si>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</si>
  <si>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</si>
  <si>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</si>
  <si>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</si>
  <si>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</si>
  <si>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</si>
  <si>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</si>
  <si>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</si>
  <si>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</si>
  <si>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</si>
  <si>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</si>
  <si>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</si>
  <si>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</si>
  <si>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</si>
  <si>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</si>
  <si>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</si>
  <si>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</si>
  <si>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</si>
  <si>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</si>
  <si>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</si>
  <si>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</si>
  <si>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</si>
  <si>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</si>
  <si>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</si>
  <si>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</si>
  <si>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</si>
  <si>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</si>
  <si>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</si>
  <si>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</si>
  <si>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</si>
  <si>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</si>
  <si>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</si>
  <si>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</si>
  <si>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</si>
  <si>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</si>
  <si>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</si>
  <si>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</si>
  <si>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</si>
  <si>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</si>
  <si>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</si>
  <si>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</si>
  <si>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</si>
  <si>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</si>
  <si>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</si>
  <si>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</si>
  <si>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</si>
  <si>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</si>
  <si>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</si>
  <si>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</si>
  <si>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</si>
  <si>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</si>
  <si>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</si>
  <si>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</si>
  <si>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</si>
  <si>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</si>
  <si>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</si>
  <si>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</si>
  <si>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</si>
  <si>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</si>
  <si>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</si>
  <si>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</si>
  <si>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</si>
  <si>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</si>
  <si>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</si>
  <si>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</si>
  <si>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</si>
  <si>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</si>
  <si>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</si>
  <si>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</si>
  <si>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</si>
  <si>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</si>
  <si>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</si>
  <si>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</si>
  <si>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</si>
  <si>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</si>
  <si>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</si>
  <si>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</si>
  <si>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</si>
  <si>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</si>
  <si>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</si>
  <si>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</si>
  <si>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</si>
  <si>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</si>
  <si>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</si>
  <si>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</si>
  <si>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</si>
  <si>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</si>
  <si>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</si>
  <si>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</si>
  <si>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</si>
  <si>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</si>
  <si>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</si>
  <si>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</si>
  <si>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</si>
  <si>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</si>
  <si>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</si>
  <si>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</si>
  <si>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</si>
  <si>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</si>
  <si>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</si>
  <si>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</si>
  <si>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</si>
  <si>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</si>
  <si>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</si>
  <si>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</si>
  <si>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</si>
  <si>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</si>
  <si>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</si>
  <si>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</si>
  <si>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</si>
  <si>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</si>
  <si>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</si>
  <si>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</si>
  <si>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</si>
  <si>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</si>
  <si>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</si>
  <si>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</si>
  <si>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</si>
  <si>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</si>
  <si>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</si>
  <si>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</si>
  <si>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</si>
  <si>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</si>
  <si>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</si>
  <si>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</si>
  <si>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</si>
  <si>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</si>
  <si>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</si>
  <si>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</si>
  <si>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</si>
  <si>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</si>
  <si>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</si>
  <si>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</si>
  <si>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</si>
  <si>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</si>
  <si>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</si>
  <si>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</si>
  <si>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</si>
  <si>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</si>
  <si>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</si>
  <si>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</si>
  <si>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</si>
  <si>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</si>
  <si>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</si>
  <si>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</si>
  <si>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</si>
  <si>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</si>
  <si>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</si>
  <si>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</si>
  <si>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</si>
  <si>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</si>
  <si>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</si>
  <si>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</si>
  <si>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</si>
  <si>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</si>
  <si>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</si>
  <si>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</si>
  <si>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</si>
  <si>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</si>
  <si>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</si>
  <si>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</si>
  <si>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</si>
  <si>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</si>
  <si>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</si>
  <si>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</si>
  <si>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</si>
  <si>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</si>
  <si>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</si>
  <si>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</si>
  <si>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</si>
  <si>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</si>
  <si>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</si>
  <si>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</si>
  <si>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</si>
  <si>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</si>
  <si>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</si>
  <si>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</si>
  <si>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</si>
  <si>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</si>
  <si>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</si>
  <si>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</si>
  <si>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</si>
  <si>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</si>
  <si>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</si>
  <si>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</si>
  <si>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</si>
  <si>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</si>
  <si>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</si>
  <si>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</si>
  <si>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</si>
  <si>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</si>
  <si>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</si>
  <si>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</si>
  <si>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</si>
  <si>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</si>
  <si>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</si>
  <si>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</si>
  <si>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</si>
  <si>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</si>
  <si>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</si>
  <si>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</si>
  <si>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</si>
  <si>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</si>
  <si>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</si>
  <si>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</si>
  <si>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</si>
  <si>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</si>
  <si>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</si>
  <si>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</si>
  <si>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</si>
  <si>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</si>
  <si>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</si>
  <si>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</si>
  <si>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</si>
  <si>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</si>
  <si>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</si>
  <si>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</si>
  <si>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</si>
  <si>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</si>
  <si>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</si>
  <si>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</si>
  <si>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</si>
  <si>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</si>
  <si>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</si>
  <si>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</si>
  <si>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</si>
  <si>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</si>
  <si>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</si>
  <si>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</si>
  <si>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</si>
  <si>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</si>
  <si>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</si>
  <si>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</si>
  <si>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</si>
  <si>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</si>
  <si>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</si>
  <si>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</si>
  <si>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</si>
  <si>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</si>
  <si>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</si>
  <si>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</si>
  <si>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</si>
  <si>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</si>
  <si>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</si>
  <si>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</si>
  <si>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</si>
  <si>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</si>
  <si>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</si>
  <si>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</si>
  <si>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</si>
  <si>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</si>
  <si>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</si>
  <si>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</si>
  <si>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</si>
  <si>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</si>
  <si>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</si>
  <si>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</si>
  <si>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</si>
  <si>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</si>
  <si>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</si>
  <si>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</si>
  <si>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</si>
  <si>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</si>
  <si>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</si>
  <si>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</si>
  <si>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</si>
  <si>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</si>
  <si>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</si>
  <si>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</si>
  <si>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</si>
  <si>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</si>
  <si>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</si>
  <si>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</si>
  <si>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</si>
  <si>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</si>
  <si>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</si>
  <si>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</si>
  <si>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</si>
  <si>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</si>
  <si>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</si>
  <si>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</si>
  <si>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</si>
  <si>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</si>
  <si>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</si>
  <si>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</si>
  <si>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</si>
  <si>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</si>
  <si>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</si>
  <si>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</si>
  <si>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</si>
  <si>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</si>
  <si>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</si>
  <si>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</si>
  <si>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</si>
  <si>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</si>
  <si>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</si>
  <si>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</si>
  <si>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</si>
  <si>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</si>
  <si>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</si>
  <si>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</si>
  <si>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</si>
  <si>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</si>
  <si>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</si>
  <si>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</si>
  <si>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</si>
  <si>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</si>
  <si>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</si>
  <si>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</si>
  <si>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</si>
  <si>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</si>
  <si>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</si>
  <si>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</si>
  <si>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</si>
  <si>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</si>
  <si>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</si>
  <si>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</si>
  <si>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</si>
  <si>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</si>
  <si>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</si>
  <si>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</si>
  <si>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</si>
  <si>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</si>
  <si>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</si>
  <si>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</si>
  <si>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</si>
  <si>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</si>
  <si>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</si>
  <si>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</si>
  <si>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</si>
  <si>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</si>
  <si>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</si>
  <si>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</si>
  <si>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</si>
  <si>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</si>
  <si>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</si>
  <si>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</si>
  <si>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</si>
  <si>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</si>
  <si>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</si>
  <si>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</si>
  <si>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</si>
  <si>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</si>
  <si>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</si>
  <si>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</si>
  <si>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</si>
  <si>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</si>
  <si>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</si>
  <si>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</si>
  <si>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</si>
  <si>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</si>
  <si>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</si>
  <si>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</si>
  <si>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</si>
  <si>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</si>
  <si>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</si>
  <si>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</si>
  <si>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</si>
  <si>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</si>
  <si>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</si>
  <si>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</si>
  <si>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</si>
  <si>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</si>
  <si>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</si>
  <si>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</si>
  <si>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</si>
  <si>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</si>
  <si>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</si>
  <si>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</si>
  <si>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</si>
  <si>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</si>
  <si>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</si>
  <si>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</si>
  <si>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</si>
  <si>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</si>
  <si>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</si>
  <si>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</si>
  <si>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</si>
  <si>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</si>
  <si>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</si>
  <si>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</si>
  <si>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</si>
  <si>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</si>
  <si>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</si>
  <si>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</si>
  <si>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</si>
  <si>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</si>
  <si>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</si>
  <si>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</si>
  <si>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</si>
  <si>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</si>
  <si>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</si>
  <si>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</si>
  <si>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</si>
  <si>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</si>
  <si>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</si>
  <si>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</si>
  <si>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</si>
  <si>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</si>
  <si>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</si>
  <si>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</si>
  <si>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</si>
  <si>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</si>
  <si>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</si>
  <si>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</si>
  <si>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</si>
  <si>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</si>
  <si>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</si>
  <si>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</si>
  <si>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</si>
  <si>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</si>
  <si>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</si>
  <si>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</si>
  <si>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</si>
  <si>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</si>
  <si>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</si>
  <si>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</si>
  <si>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</si>
  <si>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</si>
  <si>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</si>
  <si>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</si>
  <si>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</si>
  <si>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</si>
  <si>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</si>
  <si>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</si>
  <si>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</si>
  <si>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</si>
  <si>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</si>
  <si>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</si>
  <si>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</si>
  <si>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</si>
  <si>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</si>
  <si>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</si>
  <si>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</si>
  <si>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</si>
  <si>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</si>
  <si>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</si>
  <si>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</si>
  <si>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</si>
  <si>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</si>
  <si>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</si>
  <si>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</si>
  <si>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</si>
  <si>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</si>
  <si>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</si>
  <si>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</si>
  <si>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</si>
  <si>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</si>
  <si>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</si>
  <si>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</si>
  <si>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</si>
  <si>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</si>
  <si>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</si>
  <si>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</si>
  <si>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</si>
  <si>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</si>
  <si>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</si>
  <si>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</si>
  <si>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</si>
  <si>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</si>
  <si>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</si>
  <si>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</si>
  <si>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</si>
  <si>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</si>
  <si>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</si>
  <si>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</si>
  <si>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</si>
  <si>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</si>
  <si>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</si>
  <si>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</si>
  <si>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</si>
  <si>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</si>
  <si>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</si>
  <si>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</si>
  <si>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</si>
  <si>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</si>
  <si>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</si>
  <si>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</si>
  <si>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</si>
  <si>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</si>
  <si>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</si>
  <si>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</si>
  <si>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</si>
  <si>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</si>
  <si>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</si>
  <si>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</si>
  <si>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</si>
  <si>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</si>
  <si>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</si>
  <si>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</si>
  <si>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</si>
  <si>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</si>
  <si>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</si>
  <si>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</si>
  <si>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</si>
  <si>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</si>
  <si>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</si>
  <si>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</si>
  <si>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</si>
  <si>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</si>
  <si>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</si>
  <si>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</si>
  <si>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</si>
  <si>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</si>
  <si>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</si>
  <si>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</si>
  <si>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</si>
  <si>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</si>
  <si>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</si>
  <si>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</si>
  <si>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</si>
  <si>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</si>
  <si>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</si>
  <si>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</si>
  <si>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</si>
  <si>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</si>
  <si>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</si>
  <si>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</si>
  <si>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</si>
  <si>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</si>
  <si>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</si>
  <si>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</si>
  <si>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</si>
  <si>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</si>
  <si>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</si>
  <si>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</si>
  <si>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</si>
  <si>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</si>
  <si>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</si>
  <si>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</si>
  <si>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</si>
  <si>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</si>
  <si>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</si>
  <si>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</si>
  <si>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</si>
  <si>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</si>
  <si>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</si>
  <si>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</si>
  <si>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</si>
  <si>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</si>
  <si>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</si>
  <si>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</si>
  <si>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</si>
  <si>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</si>
  <si>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</si>
  <si>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</si>
  <si>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</si>
  <si>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</si>
  <si>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</si>
  <si>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</si>
  <si>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</si>
  <si>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</si>
  <si>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</si>
  <si>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</si>
  <si>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</si>
  <si>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</si>
  <si>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</si>
  <si>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</si>
  <si>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</si>
  <si>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</si>
  <si>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</si>
  <si>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</si>
  <si>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</si>
  <si>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</si>
  <si>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</si>
  <si>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</si>
  <si>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</si>
  <si>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</si>
  <si>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</si>
  <si>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</si>
  <si>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</si>
  <si>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</si>
  <si>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</si>
  <si>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</si>
  <si>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</si>
  <si>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</si>
  <si>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</si>
  <si>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</si>
  <si>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</si>
  <si>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</si>
  <si>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</si>
  <si>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</si>
  <si>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</si>
  <si>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</si>
  <si>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</si>
  <si>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</si>
  <si>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</si>
  <si>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</si>
  <si>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</si>
  <si>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</si>
  <si>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</si>
  <si>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</si>
  <si>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</si>
  <si>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</si>
  <si>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</si>
  <si>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</si>
  <si>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</si>
  <si>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</si>
  <si>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</si>
  <si>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</si>
  <si>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</si>
  <si>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</si>
  <si>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</si>
  <si>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</si>
  <si>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</si>
  <si>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</si>
  <si>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</si>
  <si>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</si>
  <si>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</si>
  <si>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</si>
  <si>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</si>
  <si>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</si>
  <si>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</si>
  <si>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</si>
  <si>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</si>
  <si>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</si>
  <si>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</si>
  <si>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</si>
  <si>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</si>
  <si>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</si>
  <si>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</si>
  <si>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</si>
  <si>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</si>
  <si>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</si>
  <si>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</si>
  <si>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</si>
  <si>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</si>
  <si>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</si>
  <si>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</si>
  <si>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</si>
  <si>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</si>
  <si>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</si>
  <si>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</si>
  <si>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</si>
  <si>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</si>
  <si>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</si>
  <si>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</si>
  <si>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</si>
  <si>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</si>
  <si>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</si>
  <si>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</si>
  <si>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</si>
  <si>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</si>
  <si>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</si>
  <si>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</si>
  <si>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</si>
  <si>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</si>
  <si>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</si>
  <si>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</si>
  <si>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</si>
  <si>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</si>
  <si>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</si>
  <si>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</si>
  <si>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</si>
  <si>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</si>
  <si>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</si>
  <si>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</si>
  <si>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</si>
  <si>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</si>
  <si>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</si>
  <si>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</si>
  <si>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</si>
  <si>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</si>
  <si>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</si>
  <si>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</si>
  <si>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</si>
  <si>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</si>
  <si>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</si>
  <si>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</si>
  <si>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</si>
  <si>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</si>
  <si>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</si>
  <si>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</si>
  <si>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</si>
  <si>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</si>
  <si>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</si>
  <si>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</si>
  <si>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</si>
  <si>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</si>
  <si>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</si>
  <si>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</si>
  <si>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</si>
  <si>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</si>
  <si>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</si>
  <si>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</si>
  <si>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</si>
  <si>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</si>
  <si>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</si>
  <si>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</si>
  <si>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</si>
  <si>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</si>
  <si>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</si>
  <si>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</si>
  <si>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</si>
  <si>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</si>
  <si>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</si>
  <si>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</si>
  <si>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</si>
  <si>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</si>
  <si>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</si>
  <si>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</si>
  <si>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</si>
  <si>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</si>
  <si>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</si>
  <si>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</si>
  <si>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</si>
  <si>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</si>
  <si>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</si>
  <si>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</si>
  <si>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</si>
  <si>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</si>
  <si>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</si>
  <si>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</si>
  <si>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</si>
  <si>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</si>
  <si>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</si>
  <si>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</si>
  <si>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</si>
  <si>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</si>
  <si>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</si>
  <si>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</si>
  <si>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</si>
  <si>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</si>
  <si>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</si>
  <si>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</si>
  <si>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</si>
  <si>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</si>
  <si>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</si>
  <si>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</si>
  <si>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</si>
  <si>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</si>
  <si>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</si>
  <si>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</si>
  <si>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</si>
  <si>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</si>
  <si>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</si>
  <si>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</si>
  <si>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</si>
  <si>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</si>
  <si>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</si>
  <si>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</si>
  <si>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</si>
  <si>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</si>
  <si>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</si>
  <si>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</si>
  <si>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</si>
  <si>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</si>
  <si>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</si>
  <si>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</si>
  <si>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</si>
  <si>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</si>
  <si>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</si>
  <si>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</si>
  <si>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</si>
  <si>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</si>
  <si>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</si>
  <si>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</si>
  <si>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</si>
  <si>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</si>
  <si>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</si>
  <si>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</si>
  <si>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</si>
  <si>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</si>
  <si>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</si>
  <si>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</si>
  <si>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</si>
  <si>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</si>
  <si>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</si>
  <si>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</si>
  <si>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</si>
  <si>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</si>
  <si>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</si>
  <si>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</si>
  <si>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</si>
  <si>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</si>
  <si>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</si>
  <si>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</si>
  <si>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</si>
  <si>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</si>
  <si>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</si>
  <si>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</si>
  <si>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</si>
  <si>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</si>
  <si>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</si>
  <si>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</si>
  <si>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</si>
  <si>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</si>
  <si>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</si>
  <si>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</si>
  <si>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</si>
  <si>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</si>
  <si>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</si>
  <si>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</si>
  <si>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</si>
  <si>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</si>
  <si>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</si>
  <si>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</si>
  <si>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</si>
  <si>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</si>
  <si>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</si>
  <si>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</si>
  <si>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</si>
  <si>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</si>
  <si>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</si>
  <si>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</si>
  <si>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</si>
  <si>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</si>
  <si>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</si>
  <si>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</si>
  <si>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</si>
  <si>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</si>
  <si>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</si>
  <si>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</si>
  <si>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</si>
  <si>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</si>
  <si>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</si>
  <si>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</si>
  <si>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</si>
  <si>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</si>
  <si>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</si>
  <si>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</si>
  <si>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</si>
  <si>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</si>
  <si>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</si>
  <si>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</si>
  <si>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</si>
  <si>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</si>
  <si>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</si>
  <si>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</si>
  <si>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</si>
  <si>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</si>
  <si>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</si>
  <si>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</si>
  <si>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</si>
  <si>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</si>
  <si>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</si>
  <si>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</si>
  <si>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</si>
  <si>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</si>
  <si>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</si>
  <si>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</si>
  <si>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</si>
  <si>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</si>
  <si>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</si>
  <si>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</si>
  <si>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</si>
  <si>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</si>
  <si>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</si>
  <si>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</si>
  <si>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</si>
  <si>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</si>
  <si>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</si>
  <si>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</si>
  <si>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</si>
  <si>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</si>
  <si>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</si>
  <si>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</si>
  <si>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</si>
  <si>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</si>
  <si>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</si>
  <si>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</si>
  <si>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</si>
  <si>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</si>
  <si>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</si>
  <si>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</si>
  <si>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</si>
  <si>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</si>
  <si>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</si>
  <si>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</si>
  <si>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</si>
  <si>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</si>
  <si>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</si>
  <si>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</si>
  <si>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</si>
  <si>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</si>
  <si>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</si>
  <si>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</si>
  <si>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</si>
  <si>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</si>
  <si>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</si>
  <si>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</si>
  <si>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</si>
  <si>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</si>
  <si>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</si>
  <si>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</si>
  <si>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</si>
  <si>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</si>
  <si>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</si>
  <si>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</si>
  <si>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</si>
  <si>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</si>
  <si>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</si>
  <si>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</si>
  <si>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</si>
  <si>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</si>
  <si>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</si>
  <si>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</si>
  <si>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</si>
  <si>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</si>
  <si>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</si>
  <si>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</si>
  <si>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</si>
  <si>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</si>
  <si>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</si>
  <si>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</si>
  <si>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</si>
  <si>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</si>
  <si>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</si>
  <si>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</si>
  <si>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</si>
  <si>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</si>
  <si>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</si>
  <si>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</si>
  <si>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</si>
  <si>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</si>
  <si>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</si>
  <si>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</si>
  <si>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</si>
  <si>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</si>
  <si>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</si>
  <si>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</si>
  <si>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</si>
  <si>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</si>
  <si>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</si>
  <si>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</si>
  <si>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</si>
  <si>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</si>
  <si>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</si>
  <si>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</si>
  <si>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</si>
  <si>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</si>
  <si>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</si>
  <si>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</si>
  <si>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</si>
  <si>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</si>
  <si>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</si>
  <si>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</si>
  <si>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</si>
  <si>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</si>
  <si>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</si>
  <si>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</si>
  <si>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</si>
  <si>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</si>
  <si>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</si>
  <si>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</si>
  <si>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</si>
  <si>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</si>
  <si>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</si>
  <si>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</si>
  <si>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</si>
  <si>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</si>
  <si>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</si>
  <si>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</si>
  <si>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</si>
  <si>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</si>
  <si>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</si>
  <si>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</si>
  <si>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</si>
  <si>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</si>
  <si>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</si>
  <si>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</si>
  <si>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</si>
  <si>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</si>
  <si>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</si>
  <si>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</si>
  <si>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</si>
  <si>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</si>
  <si>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</si>
  <si>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</si>
  <si>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</si>
  <si>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</si>
  <si>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</si>
  <si>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</si>
  <si>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</si>
  <si>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</si>
  <si>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</si>
  <si>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</si>
  <si>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</si>
  <si>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</si>
  <si>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</si>
  <si>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</si>
  <si>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</si>
  <si>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</si>
  <si>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</si>
  <si>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</si>
  <si>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</si>
  <si>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</si>
  <si>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</si>
  <si>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</si>
  <si>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</si>
  <si>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</si>
  <si>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</si>
  <si>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</si>
  <si>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</si>
  <si>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</si>
  <si>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</si>
  <si>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</si>
  <si>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</si>
  <si>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</si>
  <si>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</si>
  <si>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</si>
  <si>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</si>
  <si>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</si>
  <si>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</si>
  <si>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</si>
  <si>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</si>
  <si>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</si>
  <si>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</si>
  <si>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</si>
  <si>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</si>
  <si>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</si>
  <si>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</si>
  <si>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</si>
  <si>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</si>
  <si>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</si>
  <si>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</si>
  <si>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</si>
  <si>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</si>
  <si>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</si>
  <si>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</si>
  <si>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</si>
  <si>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</si>
  <si>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</si>
  <si>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</si>
  <si>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</si>
  <si>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</si>
  <si>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</si>
  <si>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</si>
  <si>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</si>
  <si>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</si>
  <si>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</si>
  <si>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</si>
  <si>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</si>
  <si>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</si>
  <si>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</si>
  <si>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</si>
  <si>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</si>
  <si>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</si>
  <si>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</si>
  <si>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</si>
  <si>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</si>
  <si>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</si>
  <si>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</si>
  <si>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</si>
  <si>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</si>
  <si>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</si>
  <si>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</si>
  <si>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</si>
  <si>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</si>
  <si>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</si>
  <si>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</si>
  <si>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</si>
  <si>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</si>
  <si>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</si>
  <si>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</si>
  <si>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</si>
  <si>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</si>
  <si>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</si>
  <si>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</si>
  <si>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</si>
  <si>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</si>
  <si>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</si>
  <si>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</si>
  <si>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</si>
  <si>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</si>
  <si>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</si>
  <si>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</si>
  <si>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</si>
  <si>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</si>
  <si>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</si>
  <si>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</si>
  <si>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</si>
  <si>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</si>
  <si>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</si>
  <si>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</si>
  <si>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</si>
  <si>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</si>
  <si>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</si>
  <si>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</si>
  <si>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</si>
  <si>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</si>
  <si>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</si>
  <si>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</si>
  <si>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</si>
  <si>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</si>
  <si>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</si>
  <si>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</si>
  <si>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</si>
  <si>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</si>
  <si>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</si>
  <si>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</si>
  <si>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</si>
  <si>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</si>
  <si>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</si>
  <si>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</si>
  <si>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</si>
  <si>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</si>
  <si>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</si>
  <si>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</si>
  <si>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</si>
  <si>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</si>
  <si>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</si>
  <si>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</si>
  <si>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</si>
  <si>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</si>
  <si>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</si>
  <si>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</si>
  <si>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</si>
  <si>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</si>
  <si>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</si>
  <si>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</si>
  <si>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</si>
  <si>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</si>
  <si>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</si>
  <si>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</si>
  <si>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</si>
  <si>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</si>
  <si>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</si>
  <si>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</si>
  <si>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</si>
  <si>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</si>
  <si>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</si>
  <si>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</si>
  <si>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</si>
  <si>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</si>
  <si>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</si>
  <si>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</si>
  <si>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</si>
  <si>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</si>
  <si>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</si>
  <si>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</si>
  <si>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</si>
  <si>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</si>
  <si>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</si>
  <si>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</si>
  <si>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</si>
  <si>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</si>
  <si>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</si>
  <si>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</si>
  <si>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</si>
  <si>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</si>
  <si>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</si>
  <si>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</si>
  <si>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</si>
  <si>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</si>
  <si>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</si>
  <si>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</si>
  <si>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</si>
  <si>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</si>
  <si>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</si>
  <si>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</si>
  <si>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</si>
  <si>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</si>
  <si>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</si>
  <si>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</si>
  <si>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</si>
  <si>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</si>
  <si>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</si>
  <si>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</si>
  <si>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</si>
  <si>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</si>
  <si>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</si>
  <si>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</si>
  <si>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</si>
  <si>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</si>
  <si>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</si>
  <si>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</si>
  <si>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</si>
  <si>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</si>
  <si>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</si>
  <si>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</si>
  <si>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</si>
  <si>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</si>
  <si>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</si>
  <si>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</si>
  <si>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</si>
  <si>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</si>
  <si>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</si>
  <si>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</si>
  <si>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</si>
  <si>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</si>
  <si>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</si>
  <si>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</si>
  <si>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</si>
  <si>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</si>
  <si>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</si>
  <si>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</si>
  <si>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</si>
  <si>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</si>
  <si>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</si>
  <si>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</si>
  <si>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</si>
  <si>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</si>
  <si>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</si>
  <si>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</si>
  <si>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</si>
  <si>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</si>
  <si>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</si>
  <si>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</si>
  <si>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</si>
  <si>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</si>
  <si>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</si>
  <si>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</si>
  <si>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</si>
  <si>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</si>
  <si>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</si>
  <si>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</si>
  <si>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</si>
  <si>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</si>
  <si>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</si>
  <si>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</si>
  <si>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</si>
  <si>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</si>
  <si>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</si>
  <si>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</si>
  <si>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</si>
  <si>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</si>
  <si>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</si>
  <si>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</si>
  <si>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</si>
  <si>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</si>
  <si>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</si>
  <si>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</si>
  <si>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</si>
  <si>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</si>
  <si>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</si>
  <si>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</si>
  <si>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</si>
  <si>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</si>
  <si>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</si>
  <si>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</si>
  <si>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</si>
  <si>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</si>
  <si>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</si>
  <si>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</si>
  <si>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</si>
  <si>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</si>
  <si>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</si>
  <si>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</si>
  <si>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</si>
  <si>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</si>
  <si>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</si>
  <si>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</si>
  <si>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</si>
  <si>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</si>
  <si>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</si>
  <si>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</si>
  <si>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</si>
  <si>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</si>
  <si>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</si>
  <si>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</si>
  <si>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</si>
  <si>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</si>
  <si>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</si>
  <si>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</si>
  <si>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</si>
  <si>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</si>
  <si>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</si>
  <si>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</si>
  <si>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</si>
  <si>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</si>
  <si>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</si>
  <si>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</si>
  <si>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</si>
  <si>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</si>
  <si>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</si>
  <si>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</si>
  <si>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</si>
  <si>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</si>
  <si>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</si>
  <si>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</si>
  <si>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</si>
  <si>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</si>
  <si>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</si>
  <si>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</si>
  <si>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</si>
  <si>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</si>
  <si>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</si>
  <si>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</si>
  <si>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</si>
  <si>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</si>
  <si>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</si>
  <si>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</si>
  <si>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</si>
  <si>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</si>
  <si>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</si>
  <si>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</si>
  <si>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</si>
  <si>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</si>
  <si>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</si>
  <si>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</si>
  <si>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</si>
  <si>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</si>
  <si>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</si>
  <si>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</si>
  <si>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</si>
  <si>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</si>
  <si>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</si>
  <si>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</si>
  <si>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</si>
  <si>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</si>
  <si>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</si>
  <si>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</si>
  <si>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</si>
  <si>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</si>
  <si>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</si>
  <si>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</si>
  <si>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</si>
  <si>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</si>
  <si>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</si>
  <si>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</si>
  <si>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</si>
  <si>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</si>
  <si>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</si>
  <si>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</si>
  <si>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</si>
  <si>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</si>
  <si>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</si>
  <si>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</si>
  <si>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</si>
  <si>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</si>
  <si>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</si>
  <si>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</si>
  <si>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</si>
  <si>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</si>
  <si>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</si>
  <si>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</si>
  <si>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</si>
  <si>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</si>
  <si>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</si>
  <si>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</si>
  <si>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</si>
  <si>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</si>
  <si>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</si>
  <si>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</si>
  <si>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</si>
  <si>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</si>
  <si>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</si>
  <si>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</si>
  <si>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</si>
  <si>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</si>
  <si>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</si>
  <si>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</si>
  <si>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</si>
  <si>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</si>
  <si>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</si>
  <si>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</si>
  <si>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</si>
  <si>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</si>
  <si>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</si>
  <si>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</si>
  <si>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</si>
  <si>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</si>
  <si>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</si>
  <si>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</si>
  <si>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</si>
  <si>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</si>
  <si>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</si>
  <si>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</si>
  <si>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</si>
  <si>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</si>
  <si>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</si>
  <si>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</si>
  <si>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</si>
  <si>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</si>
  <si>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</si>
  <si>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</si>
  <si>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</si>
  <si>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</si>
  <si>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</si>
  <si>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</si>
  <si>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</si>
  <si>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</si>
  <si>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</si>
  <si>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</si>
  <si>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</si>
  <si>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</si>
  <si>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</si>
  <si>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</si>
  <si>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</si>
  <si>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</si>
  <si>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</si>
  <si>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</si>
  <si>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</si>
  <si>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</si>
  <si>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</si>
  <si>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</si>
  <si>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</si>
  <si>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</si>
  <si>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</si>
  <si>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</si>
  <si>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</si>
  <si>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</si>
  <si>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</si>
  <si>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</si>
  <si>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</si>
  <si>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</si>
  <si>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</si>
  <si>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</si>
  <si>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</si>
  <si>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</si>
  <si>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</si>
  <si>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</si>
  <si>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</si>
  <si>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</si>
  <si>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</si>
  <si>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</si>
  <si>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</si>
  <si>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</si>
  <si>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</si>
  <si>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</si>
  <si>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</si>
  <si>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</si>
  <si>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</si>
  <si>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</si>
  <si>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</si>
  <si>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</si>
  <si>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</si>
  <si>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</si>
  <si>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</si>
  <si>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</si>
  <si>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</si>
  <si>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</si>
  <si>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</si>
  <si>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</si>
  <si>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</si>
  <si>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</si>
  <si>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</si>
  <si>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</si>
  <si>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</si>
  <si>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</si>
  <si>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</si>
  <si>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</si>
  <si>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</si>
  <si>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</si>
  <si>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</si>
  <si>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</si>
  <si>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</si>
  <si>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</si>
  <si>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</si>
  <si>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</si>
  <si>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</si>
  <si>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</si>
  <si>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</si>
  <si>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</si>
  <si>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</si>
  <si>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</si>
  <si>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</si>
  <si>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</si>
  <si>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</si>
  <si>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</si>
  <si>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</si>
  <si>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</si>
  <si>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</si>
  <si>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</si>
  <si>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</si>
  <si>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</si>
  <si>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</si>
  <si>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</si>
  <si>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</si>
  <si>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</si>
  <si>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</si>
  <si>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</si>
  <si>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</si>
  <si>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</si>
  <si>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</si>
  <si>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</si>
  <si>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</si>
  <si>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</si>
  <si>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</si>
  <si>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</si>
  <si>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</si>
  <si>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</si>
  <si>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</si>
  <si>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</si>
  <si>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</si>
  <si>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</si>
  <si>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</si>
  <si>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</si>
  <si>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</si>
  <si>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</si>
  <si>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</si>
  <si>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</si>
  <si>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</si>
  <si>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</si>
  <si>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</si>
  <si>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</si>
  <si>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</si>
  <si>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</si>
  <si>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</si>
  <si>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</si>
  <si>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</si>
  <si>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</si>
  <si>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</si>
  <si>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</si>
  <si>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</si>
  <si>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</si>
  <si>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</si>
  <si>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</si>
  <si>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</si>
  <si>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</si>
  <si>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</si>
  <si>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</si>
  <si>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</si>
  <si>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</si>
  <si>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</si>
  <si>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</si>
  <si>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</si>
  <si>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</si>
  <si>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</si>
  <si>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</si>
  <si>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</si>
  <si>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</si>
  <si>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</si>
  <si>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</si>
  <si>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</si>
  <si>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</si>
  <si>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</si>
  <si>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</si>
  <si>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</si>
  <si>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</si>
  <si>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</si>
  <si>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</si>
  <si>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</si>
  <si>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</si>
  <si>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</si>
  <si>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</si>
  <si>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</si>
  <si>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</si>
  <si>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</si>
  <si>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</si>
  <si>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</si>
  <si>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</si>
  <si>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</si>
  <si>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</si>
  <si>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</si>
  <si>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</si>
  <si>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</si>
  <si>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</si>
  <si>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</si>
  <si>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</si>
  <si>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</si>
  <si>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</si>
  <si>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</si>
  <si>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</si>
  <si>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</si>
  <si>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</si>
  <si>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</si>
  <si>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</si>
  <si>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</si>
  <si>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</si>
  <si>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</si>
  <si>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</si>
  <si>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</si>
  <si>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</si>
  <si>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</si>
  <si>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</si>
  <si>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</si>
  <si>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</si>
  <si>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</si>
  <si>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</si>
  <si>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</si>
  <si>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</si>
  <si>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</si>
  <si>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</si>
  <si>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</si>
  <si>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</si>
  <si>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</si>
  <si>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</si>
  <si>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</si>
  <si>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</si>
  <si>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</si>
  <si>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</si>
  <si>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</si>
  <si>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</si>
  <si>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</si>
  <si>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</si>
  <si>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</si>
  <si>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</si>
  <si>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</si>
  <si>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</si>
  <si>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</si>
  <si>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</si>
  <si>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</si>
  <si>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</si>
  <si>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</si>
  <si>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</si>
  <si>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</si>
  <si>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</si>
  <si>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</si>
  <si>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</si>
  <si>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</si>
  <si>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</si>
  <si>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</si>
  <si>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</si>
  <si>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</si>
  <si>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</si>
  <si>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</si>
  <si>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</si>
  <si>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</si>
  <si>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</si>
  <si>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</si>
  <si>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</si>
  <si>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</si>
  <si>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</si>
  <si>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</si>
  <si>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</si>
  <si>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</si>
  <si>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</si>
  <si>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</si>
  <si>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</si>
  <si>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</si>
  <si>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</si>
  <si>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</si>
  <si>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</si>
  <si>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</si>
  <si>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</si>
  <si>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</si>
  <si>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</si>
  <si>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</si>
  <si>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</si>
  <si>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</si>
  <si>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</si>
  <si>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</si>
  <si>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</si>
  <si>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</si>
  <si>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</si>
  <si>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</si>
  <si>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</si>
  <si>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</si>
  <si>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</si>
  <si>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</si>
  <si>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</si>
  <si>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</si>
  <si>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</si>
  <si>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</si>
  <si>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</si>
  <si>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</si>
  <si>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</si>
  <si>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</si>
  <si>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</si>
  <si>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</si>
  <si>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</si>
  <si>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</si>
  <si>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</si>
  <si>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</si>
  <si>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</si>
  <si>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</si>
  <si>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</si>
  <si>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</si>
  <si>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</si>
  <si>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</si>
  <si>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</si>
  <si>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</si>
  <si>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</si>
  <si>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</si>
  <si>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</si>
  <si>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</si>
  <si>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</si>
  <si>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</si>
  <si>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</si>
  <si>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</si>
  <si>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</si>
  <si>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</si>
  <si>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</si>
  <si>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</si>
  <si>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</si>
  <si>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</si>
  <si>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</si>
  <si>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</si>
  <si>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</si>
  <si>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</si>
  <si>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</si>
  <si>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</si>
  <si>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</si>
  <si>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</si>
  <si>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</si>
  <si>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</si>
  <si>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</si>
  <si>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</si>
  <si>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</si>
  <si>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</si>
  <si>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</si>
  <si>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</si>
  <si>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</si>
  <si>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</si>
  <si>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</si>
  <si>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</si>
  <si>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</si>
  <si>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</si>
  <si>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</si>
  <si>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</si>
  <si>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</si>
  <si>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</si>
  <si>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</si>
  <si>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</si>
  <si>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</si>
  <si>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</si>
  <si>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</si>
  <si>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</si>
  <si>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</si>
  <si>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</si>
  <si>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</si>
  <si>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</si>
  <si>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</si>
  <si>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</si>
  <si>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</si>
  <si>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</si>
  <si>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</si>
  <si>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</si>
  <si>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</si>
  <si>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</si>
  <si>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</si>
  <si>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</si>
  <si>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</si>
  <si>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</si>
  <si>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</si>
  <si>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</si>
  <si>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</si>
  <si>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</si>
  <si>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</si>
  <si>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</si>
  <si>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</si>
  <si>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</si>
  <si>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</si>
  <si>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</si>
  <si>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</si>
  <si>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</si>
  <si>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</si>
  <si>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</si>
  <si>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</si>
  <si>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</si>
  <si>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</si>
  <si>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</si>
  <si>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</si>
  <si>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</si>
  <si>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</si>
  <si>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</si>
  <si>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</si>
  <si>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</si>
  <si>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</si>
  <si>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</si>
  <si>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</si>
  <si>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</si>
  <si>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</si>
  <si>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</si>
  <si>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</si>
  <si>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</si>
  <si>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</si>
  <si>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</si>
  <si>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</si>
  <si>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</si>
  <si>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</si>
  <si>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</si>
  <si>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</si>
  <si>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</si>
  <si>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</si>
  <si>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</si>
  <si>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</si>
  <si>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</si>
  <si>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</si>
  <si>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</si>
  <si>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</si>
  <si>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</si>
  <si>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</si>
  <si>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</si>
  <si>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</si>
  <si>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</si>
  <si>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</si>
  <si>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</si>
  <si>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</si>
  <si>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</si>
  <si>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</si>
  <si>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</si>
  <si>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</si>
  <si>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</si>
  <si>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</si>
  <si>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</si>
  <si>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</si>
  <si>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</si>
  <si>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</si>
  <si>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</si>
  <si>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</si>
  <si>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</si>
  <si>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</si>
  <si>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</si>
  <si>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</si>
  <si>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</si>
  <si>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</si>
  <si>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</si>
  <si>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</si>
  <si>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</si>
  <si>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</si>
  <si>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</si>
  <si>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</si>
  <si>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</si>
  <si>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</si>
  <si>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</si>
  <si>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</si>
  <si>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</si>
  <si>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</si>
  <si>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</si>
  <si>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</si>
  <si>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</si>
  <si>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</si>
  <si>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</si>
  <si>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</si>
  <si>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</si>
  <si>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</si>
  <si>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</si>
  <si>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</si>
  <si>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</si>
  <si>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</si>
  <si>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</si>
  <si>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</si>
  <si>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</si>
  <si>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</si>
  <si>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</si>
  <si>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</si>
  <si>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</si>
  <si>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</si>
  <si>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</si>
  <si>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</si>
  <si>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</si>
  <si>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</si>
  <si>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</si>
  <si>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</si>
  <si>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</si>
  <si>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</si>
  <si>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</si>
  <si>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</si>
  <si>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</si>
  <si>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</si>
  <si>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</si>
  <si>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</si>
  <si>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</si>
  <si>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</si>
  <si>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</si>
  <si>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</si>
  <si>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</si>
  <si>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</si>
  <si>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</si>
  <si>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</si>
  <si>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</si>
  <si>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</si>
  <si>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</si>
  <si>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</si>
  <si>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</si>
  <si>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</si>
  <si>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</si>
  <si>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</si>
  <si>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</si>
  <si>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</si>
  <si>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</si>
  <si>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</si>
  <si>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</si>
  <si>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</si>
  <si>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</si>
  <si>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</si>
  <si>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</si>
  <si>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</si>
  <si>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</si>
  <si>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</si>
  <si>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</si>
  <si>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</si>
  <si>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</si>
  <si>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</si>
  <si>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</si>
  <si>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</si>
  <si>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</si>
  <si>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</si>
  <si>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</si>
  <si>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</si>
  <si>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</si>
  <si>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</si>
  <si>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</si>
  <si>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</si>
  <si>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</si>
  <si>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</si>
  <si>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</si>
  <si>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</si>
  <si>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</si>
  <si>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</si>
  <si>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</si>
  <si>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</si>
  <si>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</si>
  <si>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</si>
  <si>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</si>
  <si>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</si>
  <si>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</si>
  <si>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</si>
  <si>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</si>
  <si>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</si>
  <si>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</si>
  <si>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</si>
  <si>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</si>
  <si>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</si>
  <si>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</si>
  <si>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</si>
  <si>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</si>
  <si>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</si>
  <si>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</si>
  <si>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</si>
  <si>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</si>
  <si>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</si>
  <si>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</si>
  <si>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</si>
  <si>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</si>
  <si>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</si>
  <si>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</si>
  <si>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</si>
  <si>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</si>
  <si>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</si>
  <si>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</si>
  <si>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</si>
  <si>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</si>
  <si>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</si>
  <si>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</si>
  <si>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</si>
  <si>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</si>
  <si>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</si>
  <si>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</si>
  <si>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</si>
  <si>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</si>
  <si>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</si>
  <si>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</si>
  <si>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</si>
  <si>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</si>
  <si>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</si>
  <si>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</si>
  <si>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</si>
  <si>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</si>
  <si>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</si>
  <si>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</si>
  <si>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</si>
  <si>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</si>
  <si>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</si>
  <si>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</si>
  <si>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</si>
  <si>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</si>
  <si>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</si>
  <si>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</si>
  <si>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</si>
  <si>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</si>
  <si>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</si>
  <si>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</si>
  <si>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</si>
  <si>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</si>
  <si>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</si>
  <si>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</si>
  <si>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</si>
  <si>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</si>
  <si>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</si>
  <si>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</si>
  <si>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</si>
  <si>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</si>
  <si>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</si>
  <si>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</si>
  <si>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</si>
  <si>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</si>
  <si>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</si>
  <si>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</si>
  <si>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</si>
  <si>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</si>
  <si>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</si>
  <si>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</si>
  <si>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</si>
  <si>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</si>
  <si>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</si>
  <si>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</si>
  <si>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</si>
  <si>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</si>
  <si>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</si>
  <si>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</si>
  <si>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</si>
  <si>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</si>
  <si>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</si>
  <si>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</si>
  <si>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</si>
  <si>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</si>
  <si>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</si>
  <si>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</si>
  <si>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</si>
  <si>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</si>
  <si>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</si>
  <si>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</si>
  <si>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</si>
  <si>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</si>
  <si>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</si>
  <si>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</si>
  <si>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</si>
  <si>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</si>
  <si>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</si>
  <si>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</si>
  <si>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</si>
  <si>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</si>
  <si>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</si>
  <si>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</si>
  <si>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</si>
  <si>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</si>
  <si>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</si>
  <si>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</si>
  <si>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</si>
  <si>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</si>
  <si>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</si>
  <si>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</si>
  <si>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</si>
  <si>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</si>
  <si>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</si>
  <si>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</si>
  <si>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</si>
  <si>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</si>
  <si>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</si>
  <si>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</si>
  <si>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</si>
  <si>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</si>
  <si>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</si>
  <si>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</si>
  <si>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</si>
  <si>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</si>
  <si>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</si>
  <si>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</si>
  <si>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</si>
  <si>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</si>
  <si>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</si>
  <si>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</si>
  <si>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</si>
  <si>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</si>
  <si>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</si>
  <si>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</si>
  <si>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</si>
  <si>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</si>
  <si>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</si>
  <si>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</si>
  <si>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</si>
  <si>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</si>
  <si>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</si>
  <si>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</si>
  <si>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</si>
  <si>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</si>
  <si>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</si>
  <si>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</si>
  <si>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</si>
  <si>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</si>
  <si>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</si>
  <si>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</si>
  <si>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</si>
  <si>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</si>
  <si>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</si>
  <si>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</si>
  <si>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</si>
  <si>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</si>
  <si>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</si>
  <si>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</si>
  <si>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</si>
  <si>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</si>
  <si>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</si>
  <si>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</si>
  <si>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</si>
  <si>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</si>
  <si>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</si>
  <si>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</si>
  <si>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</si>
  <si>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</si>
  <si>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</si>
  <si>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</si>
  <si>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</si>
  <si>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</si>
  <si>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</si>
  <si>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</si>
  <si>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</si>
  <si>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</si>
  <si>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</si>
  <si>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</si>
  <si>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</si>
  <si>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</si>
  <si>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</si>
  <si>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</si>
  <si>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</si>
  <si>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</si>
  <si>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</si>
  <si>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</si>
  <si>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</si>
  <si>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</si>
  <si>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</si>
  <si>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</si>
  <si>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</si>
  <si>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</si>
  <si>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</si>
  <si>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</si>
  <si>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</si>
  <si>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</si>
  <si>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</si>
  <si>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</si>
  <si>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</si>
  <si>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</si>
  <si>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</si>
  <si>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</si>
  <si>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</si>
  <si>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</si>
  <si>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</si>
  <si>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</si>
  <si>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</si>
  <si>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</si>
  <si>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</si>
  <si>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</si>
  <si>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</si>
  <si>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</si>
  <si>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</si>
  <si>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</si>
  <si>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</si>
  <si>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</si>
  <si>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</si>
  <si>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</si>
  <si>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</si>
  <si>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</si>
  <si>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</si>
  <si>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</si>
  <si>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</si>
  <si>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</si>
  <si>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</si>
  <si>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</si>
  <si>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</si>
  <si>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</si>
  <si>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</si>
  <si>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</si>
  <si>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</si>
  <si>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</si>
  <si>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</si>
  <si>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</si>
  <si>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</si>
  <si>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</si>
  <si>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</si>
  <si>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</si>
  <si>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</si>
  <si>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</si>
  <si>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</si>
  <si>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</si>
  <si>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</si>
  <si>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</si>
  <si>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</si>
  <si>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</si>
  <si>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</si>
  <si>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</si>
  <si>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</si>
  <si>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</si>
  <si>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</si>
  <si>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</si>
  <si>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</si>
  <si>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</si>
  <si>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</si>
  <si>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</si>
  <si>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</si>
  <si>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</si>
  <si>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</si>
  <si>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</si>
  <si>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</si>
  <si>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</si>
  <si>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</si>
  <si>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</si>
  <si>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</si>
  <si>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</si>
  <si>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</si>
  <si>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</si>
  <si>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</si>
  <si>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</si>
  <si>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</si>
  <si>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</si>
  <si>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</si>
  <si>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</si>
  <si>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</si>
  <si>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</si>
  <si>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</si>
  <si>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</si>
  <si>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</si>
  <si>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</si>
  <si>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</si>
  <si>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</si>
  <si>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</si>
  <si>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</si>
  <si>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</si>
  <si>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</si>
  <si>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</si>
  <si>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</si>
  <si>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</si>
  <si>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</si>
  <si>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</si>
  <si>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</si>
  <si>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</si>
  <si>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</si>
  <si>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</si>
  <si>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</si>
  <si>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</si>
  <si>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</si>
  <si>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</si>
  <si>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</si>
  <si>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</si>
  <si>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</si>
  <si>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</si>
  <si>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</si>
  <si>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</si>
  <si>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</si>
  <si>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</si>
  <si>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</si>
  <si>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</si>
  <si>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</si>
  <si>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</si>
  <si>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</si>
  <si>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</si>
  <si>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</si>
  <si>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</si>
  <si>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</si>
  <si>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</si>
  <si>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</si>
  <si>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</si>
  <si>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</si>
  <si>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</si>
  <si>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</si>
  <si>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</si>
  <si>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</si>
  <si>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</si>
  <si>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</si>
  <si>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</si>
  <si>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</si>
  <si>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</si>
  <si>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</si>
  <si>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</si>
  <si>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</si>
  <si>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</si>
  <si>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</si>
  <si>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</si>
  <si>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</si>
  <si>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</si>
  <si>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</si>
  <si>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</si>
  <si>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</si>
  <si>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</si>
  <si>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</si>
  <si>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</si>
  <si>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</si>
  <si>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</si>
  <si>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</si>
  <si>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</si>
  <si>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</si>
  <si>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</si>
  <si>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</si>
  <si>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</si>
  <si>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</si>
  <si>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</si>
  <si>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</si>
  <si>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</si>
  <si>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</si>
  <si>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</si>
  <si>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</si>
  <si>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</si>
  <si>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</si>
  <si>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</si>
  <si>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</si>
  <si>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</si>
  <si>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</si>
  <si>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</si>
  <si>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</si>
  <si>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</si>
  <si>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</si>
  <si>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</si>
  <si>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</si>
  <si>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</si>
  <si>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</si>
  <si>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</si>
  <si>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</si>
  <si>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</si>
  <si>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</si>
  <si>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</si>
  <si>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</si>
  <si>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</si>
  <si>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</si>
  <si>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</si>
  <si>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</si>
  <si>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</si>
  <si>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</si>
  <si>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</si>
  <si>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</si>
  <si>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</si>
  <si>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</si>
  <si>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</si>
  <si>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</si>
  <si>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</si>
  <si>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</si>
  <si>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</si>
  <si>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</si>
  <si>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</si>
  <si>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</si>
  <si>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</si>
  <si>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</si>
  <si>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</si>
  <si>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</si>
  <si>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</si>
  <si>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</si>
  <si>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</si>
  <si>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</si>
  <si>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</si>
  <si>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</si>
  <si>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</si>
  <si>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</si>
  <si>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</si>
  <si>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</si>
  <si>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</si>
  <si>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</si>
  <si>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</si>
  <si>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</si>
  <si>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</si>
  <si>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</si>
  <si>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</si>
  <si>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</si>
  <si>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</si>
  <si>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</si>
  <si>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</si>
  <si>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</si>
  <si>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</si>
  <si>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</si>
  <si>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</si>
  <si>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</si>
  <si>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</si>
  <si>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</si>
  <si>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</si>
  <si>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</si>
  <si>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</si>
  <si>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</si>
  <si>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</si>
  <si>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</si>
  <si>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</si>
  <si>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</si>
  <si>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</si>
  <si>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</si>
  <si>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</si>
  <si>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</si>
  <si>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</si>
  <si>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</si>
  <si>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</si>
  <si>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</si>
  <si>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</si>
  <si>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</si>
  <si>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</si>
  <si>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</si>
  <si>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</si>
  <si>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</si>
  <si>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</si>
  <si>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</si>
  <si>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</si>
  <si>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</si>
  <si>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</si>
  <si>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</si>
  <si>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</si>
  <si>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</si>
  <si>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</si>
  <si>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</si>
  <si>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</si>
  <si>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</si>
  <si>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</si>
  <si>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</si>
  <si>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</si>
  <si>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</si>
  <si>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</si>
  <si>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</si>
  <si>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</si>
  <si>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</si>
  <si>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</si>
  <si>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</si>
  <si>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</si>
  <si>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</si>
  <si>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</si>
  <si>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</si>
  <si>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</si>
  <si>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</si>
  <si>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</si>
  <si>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</si>
  <si>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</si>
  <si>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</si>
  <si>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</si>
  <si>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</si>
  <si>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</si>
  <si>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</si>
  <si>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</si>
  <si>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</si>
  <si>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</si>
  <si>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</si>
  <si>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</si>
  <si>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</si>
  <si>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</si>
  <si>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</si>
  <si>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</si>
  <si>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</si>
  <si>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</si>
  <si>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</si>
  <si>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</si>
  <si>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</si>
  <si>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</si>
  <si>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</si>
  <si>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</si>
  <si>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</si>
  <si>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</si>
  <si>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</si>
  <si>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</si>
  <si>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</si>
  <si>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</si>
  <si>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</si>
  <si>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</si>
  <si>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</si>
  <si>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</si>
  <si>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</si>
  <si>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</si>
  <si>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</si>
  <si>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</si>
  <si>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</si>
  <si>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</si>
  <si>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</si>
  <si>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</si>
  <si>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</si>
  <si>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</si>
  <si>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</si>
  <si>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</si>
  <si>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</si>
  <si>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</si>
  <si>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</si>
  <si>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</si>
  <si>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</si>
  <si>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</si>
  <si>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</si>
  <si>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</si>
  <si>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</si>
  <si>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</si>
  <si>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</si>
  <si>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</si>
  <si>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</si>
  <si>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</si>
  <si>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</si>
  <si>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</si>
  <si>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</si>
  <si>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</si>
  <si>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</si>
  <si>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</si>
  <si>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</si>
  <si>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</si>
  <si>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</si>
  <si>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</si>
  <si>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</si>
  <si>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</si>
  <si>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</si>
  <si>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</si>
  <si>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</si>
  <si>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</si>
  <si>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</si>
  <si>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</si>
  <si>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</si>
  <si>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</si>
  <si>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</si>
  <si>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</si>
  <si>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</si>
  <si>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</si>
  <si>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</si>
  <si>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</si>
  <si>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</si>
  <si>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</si>
  <si>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</si>
  <si>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</si>
  <si>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</si>
  <si>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</si>
  <si>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</si>
  <si>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</si>
  <si>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</si>
  <si>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</si>
  <si>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</si>
  <si>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</si>
  <si>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</si>
  <si>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</si>
  <si>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</si>
  <si>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</si>
  <si>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</si>
  <si>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</si>
  <si>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</si>
  <si>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</si>
  <si>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</si>
  <si>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</si>
  <si>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</si>
  <si>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</si>
  <si>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</si>
  <si>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</si>
  <si>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</si>
  <si>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</si>
  <si>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</si>
  <si>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</si>
  <si>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</si>
  <si>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</si>
  <si>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</si>
  <si>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</si>
  <si>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</si>
  <si>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</si>
  <si>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</si>
  <si>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</si>
  <si>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</si>
  <si>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</si>
  <si>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</si>
  <si>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</si>
  <si>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</si>
  <si>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</si>
  <si>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</si>
  <si>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</si>
  <si>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</si>
  <si>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</si>
  <si>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</si>
  <si>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</si>
  <si>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</si>
  <si>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</si>
  <si>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</si>
  <si>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</si>
  <si>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</si>
  <si>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</si>
  <si>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</si>
  <si>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</si>
  <si>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</si>
  <si>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</si>
  <si>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</si>
  <si>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</si>
  <si>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</si>
  <si>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</si>
  <si>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</si>
  <si>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</si>
  <si>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</si>
  <si>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</si>
  <si>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</si>
  <si>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</si>
  <si>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</si>
  <si>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</si>
  <si>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</si>
  <si>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</si>
  <si>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</si>
  <si>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</si>
  <si>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</si>
  <si>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</si>
  <si>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</si>
  <si>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</si>
  <si>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</si>
  <si>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</si>
  <si>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</si>
  <si>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</si>
  <si>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</si>
  <si>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</si>
  <si>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</si>
  <si>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</si>
  <si>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</si>
  <si>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</si>
  <si>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</si>
  <si>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</si>
  <si>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</si>
  <si>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</si>
  <si>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</si>
  <si>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</si>
  <si>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</si>
  <si>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</si>
  <si>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</si>
  <si>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</si>
  <si>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</si>
  <si>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</si>
  <si>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</si>
  <si>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</si>
  <si>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</si>
  <si>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</si>
  <si>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</si>
  <si>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</si>
  <si>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</si>
  <si>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</si>
  <si>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</si>
  <si>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</si>
  <si>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</si>
  <si>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</si>
  <si>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</si>
  <si>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</si>
  <si>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</si>
  <si>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</si>
  <si>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</si>
  <si>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</si>
  <si>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</si>
  <si>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</si>
  <si>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</si>
  <si>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</si>
  <si>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</si>
  <si>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</si>
  <si>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</si>
  <si>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</si>
  <si>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</si>
  <si>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</si>
  <si>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</si>
  <si>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</si>
  <si>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</si>
  <si>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</si>
  <si>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</si>
  <si>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</si>
  <si>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</si>
  <si>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</si>
  <si>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</si>
  <si>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</si>
  <si>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</si>
  <si>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</si>
  <si>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</si>
  <si>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</si>
  <si>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</si>
  <si>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</si>
  <si>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</si>
  <si>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</si>
  <si>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</si>
  <si>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</si>
  <si>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</si>
  <si>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</si>
  <si>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</si>
  <si>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</si>
  <si>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</si>
  <si>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</si>
  <si>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</si>
  <si>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</si>
  <si>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</si>
  <si>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</si>
  <si>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</si>
  <si>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</si>
  <si>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</si>
  <si>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</si>
  <si>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</si>
  <si>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</si>
  <si>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</si>
  <si>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</si>
  <si>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</si>
  <si>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</si>
  <si>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</si>
  <si>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</si>
  <si>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</si>
  <si>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</si>
  <si>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</si>
  <si>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</si>
  <si>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</si>
  <si>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</si>
  <si>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</si>
  <si>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</si>
  <si>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</si>
  <si>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</si>
  <si>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</si>
  <si>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</si>
  <si>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</si>
  <si>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</si>
  <si>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</si>
  <si>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</si>
  <si>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</si>
  <si>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</si>
  <si>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</si>
  <si>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</si>
  <si>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</si>
  <si>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</si>
  <si>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</si>
  <si>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</si>
  <si>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</si>
  <si>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</si>
  <si>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</si>
  <si>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</si>
  <si>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</si>
  <si>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</si>
  <si>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</si>
  <si>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</si>
  <si>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</si>
  <si>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</si>
  <si>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</si>
  <si>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</si>
  <si>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</si>
  <si>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</si>
  <si>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</si>
  <si>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</si>
  <si>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</si>
  <si>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</si>
  <si>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</si>
  <si>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</si>
  <si>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</si>
  <si>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</si>
  <si>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</si>
  <si>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</si>
  <si>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</si>
  <si>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</si>
  <si>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</si>
  <si>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</si>
  <si>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</si>
  <si>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</si>
  <si>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</si>
  <si>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</si>
  <si>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</si>
  <si>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</si>
  <si>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</si>
  <si>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</si>
  <si>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</si>
  <si>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</si>
  <si>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</si>
  <si>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</si>
  <si>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</si>
  <si>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</si>
  <si>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</si>
  <si>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</si>
  <si>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</si>
  <si>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</si>
  <si>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</si>
  <si>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</si>
  <si>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</si>
  <si>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</si>
  <si>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</si>
  <si>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</si>
  <si>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</si>
  <si>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</si>
  <si>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</si>
  <si>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</si>
  <si>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</si>
  <si>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</si>
  <si>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</si>
  <si>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</si>
  <si>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</si>
  <si>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</si>
  <si>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</si>
  <si>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</si>
  <si>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</si>
  <si>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</si>
  <si>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</si>
  <si>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</si>
  <si>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</si>
  <si>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</si>
  <si>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</si>
  <si>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</si>
  <si>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</si>
  <si>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</si>
  <si>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</si>
  <si>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</si>
  <si>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</si>
  <si>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</si>
  <si>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</si>
  <si>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</si>
  <si>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</si>
  <si>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</si>
  <si>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</si>
  <si>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</si>
  <si>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</si>
  <si>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</si>
  <si>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</si>
  <si>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</si>
  <si>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</si>
  <si>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</si>
  <si>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</si>
  <si>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</si>
  <si>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</si>
  <si>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</si>
  <si>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</si>
  <si>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</si>
  <si>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</si>
  <si>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</si>
  <si>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</si>
  <si>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</si>
  <si>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</si>
  <si>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</si>
  <si>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</si>
  <si>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</si>
  <si>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</si>
  <si>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</si>
  <si>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</si>
  <si>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</si>
  <si>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</si>
  <si>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</si>
  <si>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</si>
  <si>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</si>
  <si>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</si>
  <si>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</si>
  <si>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</si>
  <si>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</si>
  <si>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</si>
  <si>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</si>
  <si>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</si>
  <si>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</si>
  <si>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</si>
  <si>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</si>
  <si>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</si>
  <si>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</si>
  <si>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</si>
  <si>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</si>
  <si>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</si>
  <si>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</si>
  <si>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</si>
  <si>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</si>
  <si>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</si>
  <si>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</si>
  <si>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</si>
  <si>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</si>
  <si>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</si>
  <si>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</si>
  <si>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</si>
  <si>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</si>
  <si>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</si>
  <si>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</si>
  <si>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</si>
  <si>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</si>
  <si>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</si>
  <si>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</si>
  <si>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</si>
  <si>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</si>
  <si>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</si>
  <si>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</si>
  <si>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</si>
  <si>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</si>
  <si>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</si>
  <si>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</si>
  <si>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</si>
  <si>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</si>
  <si>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</si>
  <si>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</si>
  <si>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</si>
  <si>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</si>
  <si>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</si>
  <si>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</si>
  <si>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</si>
  <si>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</si>
  <si>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</si>
  <si>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</si>
  <si>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</si>
  <si>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</si>
  <si>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</si>
  <si>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</si>
  <si>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</si>
  <si>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</si>
  <si>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</si>
  <si>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</si>
  <si>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</si>
  <si>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</si>
  <si>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</si>
  <si>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</si>
  <si>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</si>
  <si>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</si>
  <si>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</si>
  <si>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</si>
  <si>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</si>
  <si>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</si>
  <si>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</si>
  <si>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</si>
  <si>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</si>
  <si>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</si>
  <si>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</si>
  <si>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</si>
  <si>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</si>
  <si>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</si>
  <si>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</si>
  <si>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</si>
  <si>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</si>
  <si>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</si>
  <si>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</si>
  <si>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</si>
  <si>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</si>
  <si>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</si>
  <si>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</si>
  <si>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</si>
  <si>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</si>
  <si>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</si>
  <si>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</si>
  <si>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</si>
  <si>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</si>
  <si>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</si>
  <si>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</si>
  <si>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</si>
  <si>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</si>
  <si>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</si>
  <si>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</si>
  <si>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</si>
  <si>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</si>
  <si>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</si>
  <si>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</si>
  <si>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</si>
  <si>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</si>
  <si>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</si>
  <si>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</si>
  <si>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</si>
  <si>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</si>
  <si>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</si>
  <si>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</si>
  <si>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</si>
  <si>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</si>
  <si>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</si>
  <si>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</si>
  <si>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</si>
  <si>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</si>
  <si>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</si>
  <si>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</si>
  <si>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</si>
  <si>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</si>
  <si>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</si>
  <si>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</si>
  <si>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</si>
  <si>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</si>
  <si>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</si>
  <si>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</si>
  <si>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</si>
  <si>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</si>
  <si>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</si>
  <si>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</si>
  <si>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</si>
  <si>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</si>
  <si>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</si>
  <si>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</si>
  <si>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</si>
  <si>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</si>
  <si>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</si>
  <si>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</si>
  <si>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</si>
  <si>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</si>
  <si>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</si>
  <si>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</si>
  <si>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</si>
  <si>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</si>
  <si>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</si>
  <si>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</si>
  <si>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</si>
  <si>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</si>
  <si>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</si>
  <si>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</si>
  <si>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</si>
  <si>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</si>
  <si>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</si>
  <si>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</si>
  <si>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</si>
  <si>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</si>
  <si>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</si>
  <si>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</si>
  <si>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</si>
  <si>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</si>
  <si>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</si>
  <si>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</si>
  <si>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</si>
  <si>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</si>
  <si>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</si>
  <si>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</si>
  <si>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</si>
  <si>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</si>
  <si>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</si>
  <si>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</si>
  <si>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</si>
  <si>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</si>
  <si>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</si>
  <si>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</si>
  <si>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</si>
  <si>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</si>
  <si>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</si>
  <si>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</si>
  <si>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</si>
  <si>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</si>
  <si>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</si>
  <si>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</si>
  <si>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</si>
  <si>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</si>
  <si>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</si>
  <si>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</si>
  <si>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</si>
  <si>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</si>
  <si>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</si>
  <si>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</si>
  <si>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</si>
  <si>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</si>
  <si>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</si>
  <si>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</si>
  <si>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</si>
  <si>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</si>
  <si>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</si>
  <si>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</si>
  <si>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</si>
  <si>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</si>
  <si>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</si>
  <si>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</si>
  <si>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</si>
  <si>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</si>
  <si>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</si>
  <si>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</si>
  <si>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</si>
  <si>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</si>
  <si>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</si>
  <si>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</si>
  <si>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</si>
  <si>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</si>
  <si>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</si>
  <si>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</si>
  <si>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</si>
  <si>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</si>
  <si>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</si>
  <si>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</si>
  <si>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</si>
  <si>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</si>
  <si>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</si>
  <si>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</si>
  <si>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</si>
  <si>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</si>
  <si>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</si>
  <si>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</si>
  <si>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</si>
  <si>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</si>
  <si>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</si>
  <si>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</si>
  <si>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</si>
  <si>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</si>
  <si>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</si>
  <si>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</si>
  <si>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</si>
  <si>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</si>
  <si>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</si>
  <si>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</si>
  <si>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</si>
  <si>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</si>
  <si>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</si>
  <si>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</si>
  <si>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</si>
  <si>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</si>
  <si>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</si>
  <si>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</si>
  <si>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</si>
  <si>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</si>
  <si>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</si>
  <si>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</si>
  <si>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</si>
  <si>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</si>
  <si>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</si>
  <si>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</si>
  <si>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</si>
  <si>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</si>
  <si>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</si>
  <si>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</si>
  <si>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</si>
  <si>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</si>
  <si>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</si>
  <si>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</si>
  <si>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</si>
  <si>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</si>
  <si>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</si>
  <si>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</si>
  <si>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</si>
  <si>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</si>
  <si>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</si>
  <si>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</si>
  <si>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</si>
  <si>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</si>
  <si>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</si>
  <si>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</si>
  <si>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</si>
  <si>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</si>
  <si>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</si>
  <si>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</si>
  <si>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</si>
  <si>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</si>
  <si>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</si>
  <si>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</si>
  <si>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</si>
  <si>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</si>
  <si>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</si>
  <si>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</si>
  <si>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</si>
  <si>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</si>
  <si>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</si>
  <si>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</si>
  <si>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</si>
  <si>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</si>
  <si>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</si>
  <si>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</si>
  <si>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</si>
  <si>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</si>
  <si>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</si>
  <si>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</si>
  <si>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</si>
  <si>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</si>
  <si>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</si>
  <si>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</si>
  <si>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</si>
  <si>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</si>
  <si>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</si>
  <si>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</si>
  <si>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</si>
  <si>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</si>
  <si>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</si>
  <si>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</si>
  <si>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</si>
  <si>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</si>
  <si>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</si>
  <si>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</si>
  <si>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</si>
  <si>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</si>
  <si>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</si>
  <si>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</si>
  <si>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</si>
  <si>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</si>
  <si>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</si>
  <si>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</si>
  <si>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</si>
  <si>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</si>
  <si>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</si>
  <si>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</si>
  <si>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</si>
  <si>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</si>
  <si>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</si>
  <si>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</si>
  <si>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</si>
  <si>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</si>
  <si>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</si>
  <si>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</si>
  <si>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</si>
  <si>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</si>
  <si>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</si>
  <si>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</si>
  <si>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</si>
  <si>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</si>
  <si>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</si>
  <si>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</si>
  <si>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</si>
  <si>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</si>
  <si>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</si>
  <si>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</si>
  <si>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</si>
  <si>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</si>
  <si>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</si>
  <si>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</si>
  <si>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</si>
  <si>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</si>
  <si>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</si>
  <si>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</si>
  <si>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</si>
  <si>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</si>
  <si>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</si>
  <si>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</si>
  <si>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</si>
  <si>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</si>
  <si>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</si>
  <si>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</si>
  <si>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</si>
  <si>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</si>
  <si>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</si>
  <si>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</si>
  <si>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</si>
  <si>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</si>
  <si>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</si>
  <si>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</si>
  <si>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</si>
  <si>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</si>
  <si>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</si>
  <si>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</si>
  <si>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</si>
  <si>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</si>
  <si>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</si>
  <si>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</si>
  <si>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</si>
  <si>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</si>
  <si>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</si>
  <si>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</si>
  <si>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</si>
  <si>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</si>
  <si>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</si>
  <si>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</si>
  <si>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</si>
  <si>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</si>
  <si>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</si>
  <si>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</si>
  <si>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</si>
  <si>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</si>
  <si>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</si>
  <si>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</si>
  <si>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</si>
  <si>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</si>
  <si>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</si>
  <si>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</si>
  <si>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</si>
  <si>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</si>
  <si>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</si>
  <si>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</si>
  <si>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</si>
  <si>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</si>
  <si>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</si>
  <si>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</si>
  <si>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</si>
  <si>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</si>
  <si>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</si>
  <si>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</si>
  <si>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</si>
  <si>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</si>
  <si>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</si>
  <si>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</si>
  <si>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</si>
  <si>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</si>
  <si>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</si>
  <si>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</si>
  <si>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</si>
  <si>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</si>
  <si>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</si>
  <si>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</si>
  <si>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</si>
  <si>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</si>
  <si>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</si>
  <si>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</si>
  <si>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</si>
  <si>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</si>
  <si>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</si>
  <si>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</si>
  <si>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</si>
  <si>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</si>
  <si>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</si>
  <si>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</si>
  <si>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</si>
  <si>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</si>
  <si>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</si>
  <si>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</si>
  <si>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</si>
  <si>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</si>
  <si>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</si>
  <si>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</si>
  <si>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</si>
  <si>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</si>
  <si>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</si>
  <si>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</si>
  <si>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</si>
  <si>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</si>
  <si>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</si>
  <si>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</si>
  <si>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</si>
  <si>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</si>
  <si>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</si>
  <si>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</si>
  <si>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</si>
  <si>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</si>
  <si>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</si>
  <si>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</si>
  <si>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</si>
  <si>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</si>
  <si>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</si>
  <si>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</si>
  <si>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</si>
  <si>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</si>
  <si>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</si>
  <si>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</si>
  <si>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</si>
  <si>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</si>
  <si>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</si>
  <si>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</si>
  <si>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</si>
  <si>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</si>
  <si>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</si>
  <si>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</si>
  <si>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</si>
  <si>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</si>
  <si>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</si>
  <si>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</si>
  <si>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</si>
  <si>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</si>
  <si>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</si>
  <si>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</si>
  <si>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</si>
  <si>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</si>
  <si>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</si>
  <si>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</si>
  <si>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</si>
  <si>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</si>
  <si>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</si>
  <si>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</si>
  <si>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</si>
  <si>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</si>
  <si>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</si>
  <si>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</si>
  <si>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</si>
  <si>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</si>
  <si>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</si>
  <si>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</si>
  <si>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</si>
  <si>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</si>
  <si>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</si>
  <si>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</si>
  <si>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</si>
  <si>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</si>
  <si>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</si>
  <si>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</si>
  <si>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</si>
  <si>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</si>
  <si>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</si>
  <si>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</si>
  <si>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</si>
  <si>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</si>
  <si>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</si>
  <si>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</si>
  <si>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</si>
  <si>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</si>
  <si>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</si>
  <si>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</si>
  <si>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</si>
  <si>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</si>
  <si>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</si>
  <si>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</si>
  <si>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</si>
  <si>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</si>
  <si>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</si>
  <si>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</si>
  <si>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</si>
  <si>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</si>
  <si>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</si>
  <si>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</si>
  <si>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</si>
  <si>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</si>
  <si>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</si>
  <si>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</si>
  <si>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</si>
  <si>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</si>
  <si>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</si>
  <si>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</si>
  <si>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</si>
  <si>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</si>
  <si>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</si>
  <si>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</si>
  <si>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</si>
  <si>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</si>
  <si>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</si>
  <si>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</si>
  <si>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</si>
  <si>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</si>
  <si>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</si>
  <si>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</si>
  <si>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</si>
  <si>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</si>
  <si>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</si>
  <si>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</si>
  <si>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</si>
  <si>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</si>
  <si>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</si>
  <si>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</si>
  <si>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</si>
  <si>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</si>
  <si>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</si>
  <si>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</si>
  <si>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</si>
  <si>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</si>
  <si>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</si>
  <si>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</si>
  <si>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</si>
  <si>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</si>
  <si>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</si>
  <si>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</si>
  <si>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</si>
  <si>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</si>
  <si>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</si>
  <si>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</si>
  <si>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</si>
  <si>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</si>
  <si>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</si>
  <si>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</si>
  <si>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</si>
  <si>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</si>
  <si>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</si>
  <si>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</si>
  <si>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</si>
  <si>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</si>
  <si>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</si>
  <si>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</si>
  <si>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</si>
  <si>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</si>
  <si>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</si>
  <si>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</si>
  <si>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</si>
  <si>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</si>
  <si>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</si>
  <si>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</si>
  <si>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</si>
  <si>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</si>
  <si>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</si>
  <si>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</si>
  <si>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</si>
  <si>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</si>
  <si>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</si>
  <si>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</si>
  <si>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</si>
  <si>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</si>
  <si>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</si>
  <si>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</si>
  <si>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</si>
  <si>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</si>
  <si>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</si>
  <si>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</si>
  <si>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</si>
  <si>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</si>
  <si>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</si>
  <si>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</si>
  <si>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</si>
  <si>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</si>
  <si>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</si>
  <si>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</si>
  <si>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</si>
  <si>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</si>
  <si>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</si>
  <si>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</si>
  <si>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</si>
  <si>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</si>
  <si>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</si>
  <si>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</si>
  <si>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</si>
  <si>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</si>
  <si>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</si>
  <si>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</si>
  <si>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</si>
  <si>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</si>
  <si>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</si>
  <si>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</si>
  <si>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</si>
  <si>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</si>
  <si>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</si>
  <si>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</si>
  <si>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</si>
  <si>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</si>
  <si>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</si>
  <si>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</si>
  <si>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</si>
  <si>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</si>
  <si>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</si>
  <si>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</si>
  <si>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</si>
  <si>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</si>
  <si>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</si>
  <si>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</si>
  <si>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</si>
  <si>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</si>
  <si>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</si>
  <si>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</si>
  <si>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</si>
  <si>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</si>
  <si>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</si>
  <si>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</si>
  <si>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</si>
  <si>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</si>
  <si>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</si>
  <si>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</si>
  <si>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</si>
  <si>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</si>
  <si>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</si>
  <si>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</si>
  <si>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</si>
  <si>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</si>
  <si>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</si>
  <si>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</si>
  <si>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</si>
  <si>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</si>
  <si>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</si>
  <si>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</si>
  <si>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</si>
  <si>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</si>
  <si>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</si>
  <si>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</si>
  <si>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</si>
  <si>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</si>
  <si>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</si>
  <si>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</si>
  <si>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</si>
  <si>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</si>
  <si>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</si>
  <si>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</si>
  <si>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</si>
  <si>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</si>
  <si>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</si>
  <si>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</si>
  <si>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</si>
  <si>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</si>
  <si>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</si>
  <si>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</si>
  <si>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</si>
  <si>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</si>
  <si>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</si>
  <si>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</si>
  <si>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</si>
  <si>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</si>
  <si>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</si>
  <si>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</si>
  <si>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</si>
  <si>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</si>
  <si>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</si>
  <si>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</si>
  <si>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</si>
  <si>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</si>
  <si>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</si>
  <si>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</si>
  <si>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</si>
  <si>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</si>
  <si>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</si>
  <si>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</si>
  <si>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</si>
  <si>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</si>
  <si>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</si>
  <si>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</si>
  <si>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</si>
  <si>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</si>
  <si>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</si>
  <si>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</si>
  <si>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</si>
  <si>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</si>
  <si>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</si>
  <si>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</si>
  <si>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</si>
  <si>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</si>
  <si>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</si>
  <si>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</si>
  <si>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</si>
  <si>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</si>
  <si>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</si>
  <si>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</si>
  <si>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</si>
  <si>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</si>
  <si>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</si>
  <si>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</si>
  <si>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</si>
  <si>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</si>
  <si>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</si>
  <si>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</si>
  <si>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</si>
  <si>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</si>
  <si>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</si>
  <si>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</si>
  <si>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</si>
  <si>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</si>
  <si>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</si>
  <si>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</si>
  <si>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</si>
  <si>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</si>
  <si>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</si>
  <si>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</si>
  <si>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</si>
  <si>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</si>
  <si>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</si>
  <si>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</si>
  <si>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</si>
  <si>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</si>
  <si>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</si>
  <si>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</si>
  <si>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</si>
  <si>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</si>
  <si>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</si>
  <si>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</si>
  <si>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</si>
  <si>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</si>
  <si>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</si>
  <si>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</si>
  <si>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</si>
  <si>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</si>
  <si>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</si>
  <si>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</si>
  <si>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</si>
  <si>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</si>
  <si>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</si>
  <si>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</si>
  <si>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</si>
  <si>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</si>
  <si>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</si>
  <si>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</si>
  <si>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</si>
  <si>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</si>
  <si>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</si>
  <si>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</si>
  <si>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</si>
  <si>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</si>
  <si>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</si>
  <si>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</si>
  <si>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</si>
  <si>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</si>
  <si>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</si>
  <si>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</si>
  <si>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</si>
  <si>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</si>
  <si>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</si>
  <si>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</si>
  <si>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</si>
  <si>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</si>
  <si>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</si>
  <si>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</si>
  <si>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</si>
  <si>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</si>
  <si>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</si>
  <si>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</si>
  <si>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</si>
  <si>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</si>
  <si>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</si>
  <si>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</si>
  <si>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</si>
  <si>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</si>
  <si>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</si>
  <si>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</si>
  <si>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</si>
  <si>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</si>
  <si>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</si>
  <si>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</si>
  <si>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</si>
  <si>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</si>
  <si>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</si>
  <si>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</si>
  <si>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</si>
  <si>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</si>
  <si>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</si>
  <si>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</si>
  <si>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</si>
  <si>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</si>
  <si>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</si>
  <si>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</si>
  <si>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</si>
  <si>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</si>
  <si>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</si>
  <si>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</si>
  <si>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</si>
  <si>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</si>
  <si>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</si>
  <si>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</si>
  <si>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</si>
  <si>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</si>
  <si>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</si>
  <si>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</si>
  <si>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</si>
  <si>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</si>
  <si>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</si>
  <si>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</si>
  <si>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</si>
  <si>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</si>
  <si>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</si>
  <si>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</si>
  <si>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</si>
  <si>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</si>
  <si>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</si>
  <si>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</si>
  <si>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</si>
  <si>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</si>
  <si>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</si>
  <si>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</si>
  <si>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</si>
  <si>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</si>
  <si>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</si>
  <si>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</si>
  <si>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</si>
  <si>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</si>
  <si>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</si>
  <si>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</si>
  <si>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</si>
  <si>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</si>
  <si>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</si>
  <si>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</si>
  <si>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</si>
  <si>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</si>
  <si>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</si>
  <si>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</si>
  <si>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</si>
  <si>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</si>
  <si>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</si>
  <si>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</si>
  <si>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</si>
  <si>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</si>
  <si>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</si>
  <si>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</si>
  <si>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</si>
  <si>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</si>
  <si>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</si>
  <si>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</si>
  <si>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</si>
  <si>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</si>
  <si>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</si>
  <si>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</si>
  <si>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</si>
  <si>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</si>
  <si>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</si>
  <si>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</si>
  <si>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</si>
  <si>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</si>
  <si>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</si>
  <si>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</si>
  <si>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</si>
  <si>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</si>
  <si>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</si>
  <si>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</si>
  <si>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</si>
  <si>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</si>
  <si>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</si>
  <si>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</si>
  <si>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</si>
  <si>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</si>
  <si>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</si>
  <si>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</si>
  <si>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</si>
  <si>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</si>
  <si>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</si>
  <si>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</si>
  <si>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</si>
  <si>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</si>
  <si>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</si>
  <si>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</si>
  <si>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</si>
  <si>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</si>
  <si>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</si>
  <si>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</si>
  <si>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</si>
  <si>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</si>
  <si>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</si>
  <si>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</si>
  <si>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</si>
  <si>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</si>
  <si>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</si>
  <si>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</si>
  <si>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</si>
  <si>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</si>
  <si>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</si>
  <si>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</si>
  <si>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</si>
  <si>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</si>
  <si>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</si>
  <si>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</si>
  <si>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</si>
  <si>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</si>
  <si>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</si>
  <si>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</si>
  <si>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</si>
  <si>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</si>
  <si>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</si>
  <si>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</si>
  <si>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</si>
  <si>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</si>
  <si>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</si>
  <si>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</si>
  <si>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</si>
  <si>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</si>
  <si>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</si>
  <si>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</si>
  <si>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</si>
  <si>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</si>
  <si>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</si>
  <si>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</si>
  <si>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</si>
  <si>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</si>
  <si>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</si>
  <si>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</si>
  <si>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</si>
  <si>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</si>
  <si>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</si>
  <si>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</si>
  <si>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</si>
  <si>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</si>
  <si>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</si>
  <si>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</si>
  <si>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</si>
  <si>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</si>
  <si>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</si>
  <si>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</si>
  <si>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</si>
  <si>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</si>
  <si>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</si>
  <si>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</si>
  <si>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</si>
  <si>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</si>
  <si>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</si>
  <si>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</si>
  <si>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</si>
  <si>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</si>
  <si>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</si>
  <si>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</si>
  <si>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</si>
  <si>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</si>
  <si>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</si>
  <si>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</si>
  <si>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</si>
  <si>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</si>
  <si>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</si>
  <si>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</si>
  <si>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</si>
  <si>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</si>
  <si>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</si>
  <si>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</si>
  <si>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</si>
  <si>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</si>
  <si>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</si>
  <si>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</si>
  <si>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</si>
  <si>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</si>
  <si>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</si>
  <si>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</si>
  <si>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</si>
  <si>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</si>
  <si>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</si>
  <si>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</si>
  <si>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</si>
  <si>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</si>
  <si>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</si>
  <si>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</si>
  <si>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</si>
  <si>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</si>
  <si>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</si>
  <si>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</si>
  <si>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</si>
  <si>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</si>
  <si>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</si>
  <si>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</si>
  <si>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</si>
  <si>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</si>
  <si>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</si>
  <si>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</si>
  <si>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</si>
  <si>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</si>
  <si>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</si>
  <si>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</si>
  <si>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</si>
  <si>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</si>
  <si>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</si>
  <si>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</si>
  <si>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</si>
  <si>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</si>
  <si>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</si>
  <si>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</si>
  <si>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</si>
  <si>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</si>
  <si>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</si>
  <si>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</si>
  <si>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</si>
  <si>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</si>
  <si>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</si>
  <si>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</si>
  <si>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</si>
  <si>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</si>
  <si>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</si>
  <si>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</si>
  <si>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</si>
  <si>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</si>
  <si>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</si>
  <si>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</si>
  <si>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</si>
  <si>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</si>
  <si>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</si>
  <si>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</si>
  <si>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</si>
  <si>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</si>
  <si>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</si>
  <si>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</si>
  <si>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</si>
  <si>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</si>
  <si>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</si>
  <si>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</si>
  <si>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</si>
  <si>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</si>
  <si>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</si>
  <si>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</si>
  <si>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</si>
  <si>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</si>
  <si>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</si>
  <si>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</si>
  <si>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</si>
  <si>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</si>
  <si>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</si>
  <si>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</si>
  <si>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</si>
  <si>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</si>
  <si>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</si>
  <si>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</si>
  <si>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</si>
  <si>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</si>
  <si>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</si>
  <si>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</si>
  <si>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</si>
  <si>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</si>
  <si>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</si>
  <si>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</si>
  <si>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</si>
  <si>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</si>
  <si>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</si>
  <si>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</si>
  <si>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</si>
  <si>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</si>
  <si>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</si>
  <si>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</si>
  <si>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</si>
  <si>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</si>
  <si>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</si>
  <si>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</si>
  <si>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</si>
  <si>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</si>
  <si>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</si>
  <si>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</si>
  <si>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</si>
  <si>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</si>
  <si>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</si>
  <si>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</si>
  <si>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</si>
  <si>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</si>
  <si>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</si>
  <si>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</si>
  <si>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</si>
  <si>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</si>
  <si>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</si>
  <si>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</si>
  <si>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</si>
  <si>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</si>
  <si>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</si>
  <si>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</si>
  <si>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</si>
  <si>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</si>
  <si>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</si>
  <si>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</si>
  <si>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</si>
  <si>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</si>
  <si>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</si>
  <si>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</si>
  <si>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</si>
  <si>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</si>
  <si>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</si>
  <si>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</si>
  <si>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</si>
  <si>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</si>
  <si>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</si>
  <si>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</si>
  <si>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</si>
  <si>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</si>
  <si>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</si>
  <si>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</si>
  <si>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</si>
  <si>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</si>
  <si>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</si>
  <si>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</si>
  <si>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</si>
  <si>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</si>
  <si>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</si>
  <si>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</si>
  <si>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</si>
  <si>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</si>
  <si>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</si>
  <si>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</si>
  <si>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</si>
  <si>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</si>
  <si>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</si>
  <si>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</si>
  <si>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</si>
  <si>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</si>
  <si>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</si>
  <si>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</si>
  <si>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</si>
  <si>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</si>
  <si>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</si>
  <si>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</si>
  <si>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</si>
  <si>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</si>
  <si>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</si>
  <si>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</si>
  <si>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</si>
  <si>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</si>
  <si>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</si>
  <si>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</si>
  <si>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</si>
  <si>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</si>
  <si>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</si>
  <si>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</si>
  <si>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</si>
  <si>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</si>
  <si>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</si>
  <si>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</si>
  <si>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</si>
  <si>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</si>
  <si>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</si>
  <si>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</si>
  <si>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</si>
  <si>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</si>
  <si>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</si>
  <si>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</si>
  <si>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</si>
  <si>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</si>
  <si>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</si>
  <si>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</si>
  <si>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</si>
  <si>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</si>
  <si>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</si>
  <si>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</si>
  <si>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</si>
  <si>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</si>
  <si>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</si>
  <si>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</si>
  <si>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</si>
  <si>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</si>
  <si>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</si>
  <si>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</si>
  <si>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</si>
  <si>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</si>
  <si>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</si>
  <si>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</si>
  <si>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</si>
  <si>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</si>
  <si>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</si>
  <si>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</si>
  <si>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</si>
  <si>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</si>
  <si>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</si>
  <si>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</si>
  <si>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</si>
  <si>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</si>
  <si>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</si>
  <si>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</si>
  <si>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</si>
  <si>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</si>
  <si>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</si>
  <si>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</si>
  <si>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</si>
  <si>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</si>
  <si>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</si>
  <si>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</si>
  <si>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</si>
  <si>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</si>
  <si>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</si>
  <si>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</si>
  <si>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</si>
  <si>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</si>
  <si>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</si>
  <si>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</si>
  <si>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</si>
  <si>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</si>
  <si>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</si>
  <si>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</si>
  <si>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</si>
  <si>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</si>
  <si>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</si>
  <si>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</si>
  <si>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</si>
  <si>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</si>
  <si>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</si>
  <si>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</si>
  <si>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</si>
  <si>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</si>
  <si>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</si>
  <si>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</si>
  <si>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</si>
  <si>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</si>
  <si>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</si>
  <si>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</si>
  <si>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</si>
  <si>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</si>
  <si>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</si>
  <si>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</si>
  <si>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</si>
  <si>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</si>
  <si>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</si>
  <si>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</si>
  <si>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</si>
  <si>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</si>
  <si>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</si>
  <si>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</si>
  <si>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</si>
  <si>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</si>
  <si>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</si>
  <si>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</si>
  <si>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</si>
  <si>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</si>
  <si>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</si>
  <si>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</si>
  <si>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</si>
  <si>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</si>
  <si>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</si>
  <si>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</si>
  <si>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</si>
  <si>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</si>
  <si>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</si>
  <si>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</si>
  <si>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</si>
  <si>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</si>
  <si>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</si>
  <si>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</si>
  <si>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</si>
  <si>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</si>
  <si>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</si>
  <si>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</si>
  <si>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</si>
  <si>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</si>
  <si>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</si>
  <si>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</si>
  <si>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</si>
  <si>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</si>
  <si>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</si>
  <si>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</si>
  <si>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</si>
  <si>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</si>
  <si>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</si>
  <si>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</si>
  <si>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</si>
  <si>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</si>
  <si>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</si>
  <si>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</si>
  <si>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</si>
  <si>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</si>
  <si>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</si>
  <si>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</si>
  <si>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</si>
  <si>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</si>
  <si>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</si>
  <si>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</si>
  <si>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</si>
  <si>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</si>
  <si>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</si>
  <si>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</si>
  <si>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</si>
  <si>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</si>
  <si>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</si>
  <si>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</si>
  <si>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</si>
  <si>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</si>
  <si>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</si>
  <si>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</si>
  <si>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</si>
  <si>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</si>
  <si>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</si>
  <si>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</si>
  <si>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</si>
  <si>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</si>
  <si>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</si>
  <si>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</si>
  <si>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</si>
  <si>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</si>
  <si>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</si>
  <si>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</si>
  <si>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</si>
  <si>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</si>
  <si>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</si>
  <si>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</si>
  <si>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</si>
  <si>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</si>
  <si>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</si>
  <si>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</si>
  <si>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</si>
  <si>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</si>
  <si>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</si>
  <si>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</si>
  <si>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</si>
  <si>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</si>
  <si>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</si>
  <si>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</si>
  <si>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</si>
  <si>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</si>
  <si>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</si>
  <si>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</si>
  <si>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</si>
  <si>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</si>
  <si>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</si>
  <si>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</si>
  <si>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</si>
  <si>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</si>
  <si>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</si>
  <si>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</si>
  <si>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</si>
  <si>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</si>
  <si>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</si>
  <si>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</si>
  <si>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</si>
  <si>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</si>
  <si>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</si>
  <si>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</si>
  <si>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</si>
  <si>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</si>
  <si>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</si>
  <si>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</si>
  <si>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</si>
  <si>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</si>
  <si>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</si>
  <si>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</si>
  <si>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</si>
  <si>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</si>
  <si>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</si>
  <si>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</si>
  <si>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</si>
  <si>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</si>
  <si>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</si>
  <si>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</si>
  <si>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</si>
  <si>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</si>
  <si>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</si>
  <si>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</si>
  <si>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</si>
  <si>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</si>
  <si>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</si>
  <si>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</si>
  <si>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</si>
  <si>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</si>
  <si>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</si>
  <si>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</si>
  <si>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</si>
  <si>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</si>
  <si>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</si>
  <si>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</si>
  <si>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</si>
  <si>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</si>
  <si>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</si>
  <si>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</si>
  <si>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</si>
  <si>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</si>
  <si>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</si>
  <si>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</si>
  <si>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</si>
  <si>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</si>
  <si>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</si>
  <si>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</si>
  <si>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</si>
  <si>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</si>
  <si>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</si>
  <si>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</si>
  <si>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</si>
  <si>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</si>
  <si>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</si>
  <si>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</si>
  <si>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</si>
  <si>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</si>
  <si>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</si>
  <si>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</si>
  <si>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</si>
  <si>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</si>
  <si>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</si>
  <si>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</si>
  <si>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</si>
  <si>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</si>
  <si>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</si>
  <si>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</si>
  <si>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</si>
  <si>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</si>
  <si>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</si>
  <si>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</si>
  <si>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</si>
  <si>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</si>
  <si>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</si>
  <si>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</si>
  <si>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</si>
  <si>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</si>
  <si>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</si>
  <si>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</si>
  <si>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</si>
  <si>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</si>
  <si>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</si>
  <si>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</si>
  <si>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</si>
  <si>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</si>
  <si>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</si>
  <si>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</si>
  <si>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</si>
  <si>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</si>
  <si>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</si>
  <si>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</si>
  <si>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</si>
  <si>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</si>
  <si>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</si>
  <si>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</si>
  <si>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</si>
  <si>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</si>
  <si>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</si>
  <si>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</si>
  <si>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</si>
  <si>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</si>
  <si>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</si>
  <si>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</si>
  <si>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</si>
  <si>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</si>
  <si>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</si>
  <si>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</si>
  <si>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</si>
  <si>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</si>
  <si>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</si>
  <si>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</si>
  <si>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</si>
  <si>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</si>
  <si>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</si>
  <si>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</si>
  <si>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</si>
  <si>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</si>
  <si>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</si>
  <si>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</si>
  <si>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</si>
  <si>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</si>
  <si>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</si>
  <si>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</si>
  <si>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</si>
  <si>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</si>
  <si>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</si>
  <si>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</si>
  <si>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</si>
  <si>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</si>
  <si>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</si>
  <si>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</si>
  <si>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</si>
  <si>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</si>
  <si>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</si>
  <si>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</si>
  <si>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</si>
  <si>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</si>
  <si>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</si>
  <si>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</si>
  <si>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</si>
  <si>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</si>
  <si>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</si>
  <si>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</si>
  <si>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</si>
  <si>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</si>
  <si>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</si>
  <si>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</si>
  <si>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</si>
  <si>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</si>
  <si>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</si>
  <si>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</si>
  <si>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</si>
  <si>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</si>
  <si>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</si>
  <si>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</si>
  <si>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</si>
  <si>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</si>
  <si>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</si>
  <si>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</si>
  <si>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</si>
  <si>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</si>
  <si>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</si>
  <si>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</si>
  <si>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</si>
  <si>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</si>
  <si>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</si>
  <si>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</si>
  <si>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</si>
  <si>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</si>
  <si>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</si>
  <si>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</si>
  <si>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</si>
  <si>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</si>
  <si>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</si>
  <si>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</si>
  <si>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</si>
  <si>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</si>
  <si>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</si>
  <si>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</si>
  <si>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</si>
  <si>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</si>
  <si>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</si>
  <si>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</si>
  <si>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</si>
  <si>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</si>
  <si>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</si>
  <si>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</si>
  <si>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</si>
  <si>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</si>
  <si>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</si>
  <si>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</si>
  <si>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</si>
  <si>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</si>
  <si>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</si>
  <si>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</si>
  <si>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</si>
  <si>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</si>
  <si>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</si>
  <si>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</si>
  <si>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</si>
  <si>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</si>
  <si>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</si>
  <si>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</si>
  <si>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</si>
  <si>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</si>
  <si>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</si>
  <si>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</si>
  <si>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</si>
  <si>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</si>
  <si>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</si>
  <si>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</si>
  <si>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</si>
  <si>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</si>
  <si>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</si>
  <si>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</si>
  <si>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</si>
  <si>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</si>
  <si>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</si>
  <si>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</si>
  <si>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</si>
  <si>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</si>
  <si>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</si>
  <si>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</si>
  <si>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</si>
  <si>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</si>
  <si>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</si>
  <si>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</si>
  <si>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</si>
  <si>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</si>
  <si>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</si>
  <si>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</si>
  <si>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</si>
  <si>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</si>
  <si>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</si>
  <si>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</si>
  <si>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</si>
  <si>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</si>
  <si>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</si>
  <si>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</si>
  <si>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</si>
  <si>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</si>
  <si>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</si>
  <si>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</si>
  <si>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</si>
  <si>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</si>
  <si>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</si>
  <si>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</si>
  <si>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</si>
  <si>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</si>
  <si>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</si>
  <si>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</si>
  <si>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</si>
  <si>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</si>
  <si>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</si>
  <si>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</si>
  <si>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</si>
  <si>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</si>
  <si>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</si>
  <si>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</si>
  <si>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</si>
  <si>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</si>
  <si>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</si>
  <si>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</si>
  <si>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</si>
  <si>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</si>
  <si>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</si>
  <si>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</si>
  <si>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</si>
  <si>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</si>
  <si>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</si>
  <si>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</si>
  <si>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</si>
  <si>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</si>
  <si>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</si>
  <si>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</si>
  <si>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</si>
  <si>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</si>
  <si>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</si>
  <si>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</si>
  <si>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</si>
  <si>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</si>
  <si>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</si>
  <si>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</si>
  <si>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</si>
  <si>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</si>
  <si>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</si>
  <si>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</si>
  <si>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</si>
  <si>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</si>
  <si>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</si>
  <si>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</si>
  <si>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</si>
  <si>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</si>
  <si>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</si>
  <si>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</si>
  <si>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</si>
  <si>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</si>
  <si>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</si>
  <si>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</si>
  <si>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</si>
  <si>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</si>
  <si>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</si>
  <si>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</si>
  <si>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</si>
  <si>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</si>
  <si>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</si>
  <si>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</si>
  <si>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</si>
  <si>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</si>
  <si>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</si>
  <si>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</si>
  <si>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</si>
  <si>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</si>
  <si>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</si>
  <si>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</si>
  <si>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</si>
  <si>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</si>
  <si>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</si>
  <si>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</si>
  <si>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</si>
  <si>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</si>
  <si>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</si>
  <si>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</si>
  <si>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</si>
  <si>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</si>
  <si>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</si>
  <si>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</si>
  <si>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</si>
  <si>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</si>
  <si>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</si>
  <si>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</si>
  <si>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</si>
  <si>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</si>
  <si>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</si>
  <si>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</si>
  <si>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</si>
  <si>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</si>
  <si>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</si>
  <si>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</si>
  <si>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</si>
  <si>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</si>
  <si>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</si>
  <si>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</si>
  <si>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</si>
  <si>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</si>
  <si>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</si>
  <si>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</si>
  <si>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</si>
  <si>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</si>
  <si>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</si>
  <si>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</si>
  <si>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</si>
  <si>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</si>
  <si>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</si>
  <si>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</si>
  <si>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</si>
  <si>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</si>
  <si>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</si>
  <si>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</si>
  <si>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</si>
  <si>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</si>
  <si>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</si>
  <si>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</si>
  <si>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</si>
  <si>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</si>
  <si>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</si>
  <si>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</si>
  <si>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</si>
  <si>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</si>
  <si>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</si>
  <si>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</si>
  <si>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</si>
  <si>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</si>
  <si>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</si>
  <si>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</si>
  <si>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</si>
  <si>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</si>
  <si>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</si>
  <si>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</si>
  <si>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</si>
  <si>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</si>
  <si>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</si>
  <si>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</si>
  <si>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</si>
  <si>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</si>
  <si>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</si>
  <si>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</si>
  <si>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</si>
  <si>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</si>
  <si>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</si>
  <si>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</si>
  <si>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</si>
  <si>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</si>
  <si>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</si>
  <si>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</si>
  <si>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</si>
  <si>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</si>
  <si>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</si>
  <si>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</si>
  <si>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</si>
  <si>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</si>
  <si>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</si>
  <si>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</si>
  <si>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</si>
  <si>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</si>
  <si>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</si>
  <si>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</si>
  <si>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</si>
  <si>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</si>
  <si>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</si>
  <si>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</si>
  <si>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</si>
  <si>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</si>
  <si>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</si>
  <si>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</si>
  <si>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</si>
  <si>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</si>
  <si>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</si>
  <si>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</si>
  <si>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</si>
  <si>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</si>
  <si>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</si>
  <si>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</si>
  <si>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</si>
  <si>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</si>
  <si>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</si>
  <si>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</si>
  <si>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</si>
  <si>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</si>
  <si>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</si>
  <si>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</si>
  <si>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</si>
  <si>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</si>
  <si>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</si>
  <si>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</si>
  <si>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</si>
  <si>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</si>
  <si>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</si>
  <si>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</si>
  <si>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</si>
  <si>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</si>
  <si>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</si>
  <si>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</si>
  <si>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</si>
  <si>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</si>
  <si>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</si>
  <si>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</si>
  <si>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</si>
  <si>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</si>
  <si>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</si>
  <si>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</si>
  <si>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</si>
  <si>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</si>
  <si>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</si>
  <si>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</si>
  <si>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</si>
  <si>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</si>
  <si>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</si>
  <si>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</si>
  <si>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</si>
  <si>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</si>
  <si>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</si>
  <si>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</si>
  <si>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</si>
  <si>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</si>
  <si>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</si>
  <si>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</si>
  <si>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</si>
  <si>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</si>
  <si>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</si>
  <si>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</si>
  <si>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</si>
  <si>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</si>
  <si>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</si>
  <si>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</si>
  <si>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</si>
  <si>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</si>
  <si>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</si>
  <si>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</si>
  <si>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</si>
  <si>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</si>
  <si>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</si>
  <si>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</si>
  <si>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</si>
  <si>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</si>
  <si>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</si>
  <si>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</si>
  <si>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</si>
  <si>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</si>
  <si>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</si>
  <si>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</si>
  <si>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</si>
  <si>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</si>
  <si>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</si>
  <si>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</si>
  <si>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</si>
  <si>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</si>
  <si>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</si>
  <si>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</si>
  <si>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</si>
  <si>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</si>
  <si>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</si>
  <si>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</si>
  <si>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</si>
  <si>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</si>
  <si>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</si>
  <si>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</si>
  <si>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</si>
  <si>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</si>
  <si>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</si>
  <si>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</si>
  <si>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</si>
  <si>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</si>
  <si>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</si>
  <si>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</si>
  <si>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</si>
  <si>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</si>
  <si>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</si>
  <si>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</si>
  <si>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</si>
  <si>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</si>
  <si>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</si>
  <si>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</si>
  <si>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</si>
  <si>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</si>
  <si>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</si>
  <si>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</si>
  <si>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</si>
  <si>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</si>
  <si>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</si>
  <si>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</si>
  <si>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</si>
  <si>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</si>
  <si>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</si>
  <si>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</si>
  <si>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</si>
  <si>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</si>
  <si>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</si>
  <si>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</si>
  <si>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</si>
  <si>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</si>
  <si>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</si>
  <si>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</si>
  <si>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</si>
  <si>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</si>
  <si>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</si>
  <si>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</si>
  <si>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</si>
  <si>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</si>
  <si>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</si>
  <si>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</si>
  <si>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</si>
  <si>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</si>
  <si>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</si>
  <si>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</si>
  <si>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</si>
  <si>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</si>
  <si>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</si>
  <si>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</si>
  <si>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</si>
  <si>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</si>
  <si>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</si>
  <si>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</si>
  <si>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</si>
  <si>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</si>
  <si>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</si>
  <si>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</si>
  <si>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</si>
  <si>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</si>
  <si>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</si>
  <si>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</si>
  <si>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</si>
  <si>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</si>
  <si>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</si>
  <si>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</si>
  <si>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</si>
  <si>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</si>
  <si>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</si>
  <si>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</si>
  <si>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</si>
  <si>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</si>
  <si>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</si>
  <si>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</si>
  <si>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</si>
  <si>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</si>
  <si>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</si>
  <si>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</si>
  <si>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</si>
  <si>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</si>
  <si>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</si>
  <si>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</si>
  <si>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</si>
  <si>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</si>
  <si>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</si>
  <si>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</si>
  <si>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</si>
  <si>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</si>
  <si>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</si>
  <si>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</si>
  <si>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</si>
  <si>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</si>
  <si>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</si>
  <si>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</si>
  <si>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</si>
  <si>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</si>
  <si>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</si>
  <si>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</si>
  <si>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</si>
  <si>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</si>
  <si>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</si>
  <si>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</si>
  <si>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</si>
  <si>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</si>
  <si>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</si>
  <si>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</si>
  <si>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</si>
  <si>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</si>
  <si>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</si>
  <si>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</si>
  <si>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</si>
  <si>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</si>
  <si>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</si>
  <si>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</si>
  <si>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</si>
  <si>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</si>
  <si>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</si>
  <si>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</si>
  <si>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</si>
  <si>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</si>
  <si>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</si>
  <si>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</si>
  <si>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</si>
  <si>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</si>
  <si>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</si>
  <si>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</si>
  <si>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</si>
  <si>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</si>
  <si>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</si>
  <si>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</si>
  <si>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</si>
  <si>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</si>
  <si>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</si>
  <si>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</si>
  <si>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</si>
  <si>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</si>
  <si>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</si>
  <si>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</si>
  <si>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</si>
  <si>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</si>
  <si>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</si>
  <si>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</si>
  <si>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</si>
  <si>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</si>
  <si>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</si>
  <si>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</si>
  <si>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</si>
  <si>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</si>
  <si>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</si>
  <si>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</si>
  <si>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</si>
  <si>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</si>
  <si>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</si>
  <si>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</si>
  <si>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</si>
  <si>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</si>
  <si>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</si>
  <si>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</si>
  <si>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</si>
  <si>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</si>
  <si>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</si>
  <si>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</si>
  <si>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</si>
  <si>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</si>
  <si>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</si>
  <si>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</si>
  <si>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</si>
  <si>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</si>
  <si>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</si>
  <si>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</si>
  <si>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</si>
  <si>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</si>
  <si>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</si>
  <si>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</si>
  <si>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</si>
  <si>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</si>
  <si>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</si>
  <si>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</si>
  <si>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</si>
  <si>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</si>
  <si>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</si>
  <si>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</si>
  <si>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</si>
  <si>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</si>
  <si>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</si>
  <si>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</si>
  <si>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</si>
  <si>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</si>
  <si>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</si>
  <si>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</si>
  <si>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</si>
  <si>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</si>
  <si>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</si>
  <si>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</si>
  <si>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</si>
  <si>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</si>
  <si>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</si>
  <si>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</si>
  <si>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</si>
  <si>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</si>
  <si>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</si>
  <si>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</si>
  <si>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</si>
  <si>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</si>
  <si>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</si>
  <si>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</si>
  <si>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</si>
  <si>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</si>
  <si>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</si>
  <si>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</si>
  <si>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</si>
  <si>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</si>
  <si>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</si>
  <si>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</si>
  <si>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</si>
  <si>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</si>
  <si>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</si>
  <si>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</si>
  <si>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</si>
  <si>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</si>
  <si>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</si>
  <si>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</si>
  <si>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</si>
  <si>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</si>
  <si>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</si>
  <si>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</si>
  <si>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</si>
  <si>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</si>
  <si>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</si>
  <si>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</si>
  <si>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</si>
  <si>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</si>
  <si>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</si>
  <si>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</si>
  <si>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</si>
  <si>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</si>
  <si>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</si>
  <si>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</si>
  <si>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</si>
  <si>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</si>
  <si>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</si>
  <si>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</si>
  <si>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</si>
  <si>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</si>
  <si>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</si>
  <si>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</si>
  <si>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</si>
  <si>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</si>
  <si>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</si>
  <si>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</si>
  <si>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</si>
  <si>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</si>
  <si>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</si>
  <si>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</si>
  <si>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</si>
  <si>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</si>
  <si>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</si>
  <si>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</si>
  <si>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</si>
  <si>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</si>
  <si>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</si>
  <si>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</si>
  <si>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</si>
  <si>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</si>
  <si>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</si>
  <si>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</si>
  <si>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</si>
  <si>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</si>
  <si>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</si>
  <si>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</si>
  <si>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</si>
  <si>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</si>
  <si>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</si>
  <si>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</si>
  <si>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</si>
  <si>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</si>
  <si>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</si>
  <si>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</si>
  <si>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</si>
  <si>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</si>
  <si>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</si>
  <si>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</si>
  <si>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</si>
  <si>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</si>
  <si>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</si>
  <si>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</si>
  <si>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</si>
  <si>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</si>
  <si>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</si>
  <si>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</si>
  <si>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</si>
  <si>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</si>
  <si>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</si>
  <si>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</si>
  <si>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</si>
  <si>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</si>
  <si>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</si>
  <si>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</si>
  <si>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</si>
  <si>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</si>
  <si>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</si>
  <si>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</si>
  <si>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</si>
  <si>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</si>
  <si>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</si>
  <si>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</si>
  <si>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</si>
  <si>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</si>
  <si>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</si>
  <si>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</si>
  <si>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</si>
  <si>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</si>
  <si>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</si>
  <si>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</si>
  <si>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</si>
  <si>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</si>
  <si>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</si>
  <si>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</si>
  <si>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</si>
  <si>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</si>
  <si>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</si>
  <si>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</si>
  <si>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</si>
  <si>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</si>
  <si>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</si>
  <si>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</si>
  <si>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</si>
  <si>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</si>
  <si>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</si>
  <si>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</si>
  <si>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</si>
  <si>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</si>
  <si>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</si>
  <si>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</si>
  <si>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</si>
  <si>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</si>
  <si>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</si>
  <si>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</si>
  <si>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</si>
  <si>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</si>
  <si>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</si>
  <si>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</si>
  <si>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</si>
  <si>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</si>
  <si>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</si>
  <si>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</si>
  <si>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</si>
  <si>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</si>
  <si>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</si>
  <si>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</si>
  <si>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</si>
  <si>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</si>
  <si>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</si>
  <si>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</si>
  <si>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</si>
  <si>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</si>
  <si>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</si>
  <si>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</si>
  <si>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</si>
  <si>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</si>
  <si>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</si>
  <si>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</si>
  <si>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</si>
  <si>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</si>
  <si>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</si>
  <si>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</si>
  <si>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</si>
  <si>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</si>
  <si>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</si>
  <si>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</si>
  <si>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</si>
  <si>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</si>
  <si>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</si>
  <si>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</si>
  <si>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</si>
  <si>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</si>
  <si>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</si>
  <si>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</si>
  <si>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</si>
  <si>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</si>
  <si>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</si>
  <si>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</si>
  <si>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</si>
  <si>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</si>
  <si>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</si>
  <si>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</si>
  <si>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</si>
  <si>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</si>
  <si>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</si>
  <si>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</si>
  <si>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</si>
  <si>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</si>
  <si>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</si>
  <si>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</si>
  <si>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</si>
  <si>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</si>
  <si>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</si>
  <si>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</si>
  <si>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</si>
  <si>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</si>
  <si>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</si>
  <si>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</si>
  <si>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</si>
  <si>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</si>
  <si>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</si>
  <si>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</si>
  <si>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</si>
  <si>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</si>
  <si>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</si>
  <si>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</si>
  <si>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</si>
  <si>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</si>
  <si>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</si>
  <si>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</si>
  <si>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</si>
  <si>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</si>
  <si>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</si>
  <si>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</si>
  <si>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</si>
  <si>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</si>
  <si>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</si>
  <si>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</si>
  <si>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</si>
  <si>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</si>
  <si>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</si>
  <si>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</si>
  <si>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</si>
  <si>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</si>
  <si>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</si>
  <si>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</si>
  <si>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</si>
  <si>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</si>
  <si>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</si>
  <si>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</si>
  <si>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</si>
  <si>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</si>
  <si>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</si>
  <si>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</si>
  <si>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</si>
  <si>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</si>
  <si>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</si>
  <si>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</si>
  <si>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</si>
  <si>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</si>
  <si>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</si>
  <si>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</si>
  <si>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</si>
  <si>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</si>
  <si>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</si>
  <si>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</si>
  <si>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</si>
  <si>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</si>
  <si>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</si>
  <si>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</si>
  <si>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</si>
  <si>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</si>
  <si>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</si>
  <si>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</si>
  <si>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</si>
  <si>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</si>
  <si>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</si>
  <si>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</si>
  <si>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</si>
  <si>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</si>
  <si>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</si>
  <si>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</si>
  <si>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</si>
  <si>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</si>
  <si>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</si>
  <si>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</si>
  <si>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</si>
  <si>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</si>
  <si>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</si>
  <si>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</si>
  <si>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</si>
  <si>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</si>
  <si>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</si>
  <si>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</si>
  <si>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</si>
  <si>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</si>
  <si>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</si>
  <si>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</si>
  <si>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</si>
  <si>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</si>
  <si>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</si>
  <si>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</si>
  <si>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</si>
  <si>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</si>
  <si>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</si>
  <si>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</si>
  <si>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</si>
  <si>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</si>
  <si>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</si>
  <si>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</si>
  <si>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</si>
  <si>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</si>
  <si>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</si>
  <si>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</si>
  <si>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</si>
  <si>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</si>
  <si>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</si>
  <si>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</si>
  <si>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</si>
  <si>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</si>
  <si>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</si>
  <si>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</si>
  <si>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</si>
  <si>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</si>
  <si>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</si>
  <si>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</si>
  <si>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</si>
  <si>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</si>
  <si>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</si>
  <si>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</si>
  <si>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</si>
  <si>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</si>
  <si>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</si>
  <si>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</si>
  <si>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</si>
  <si>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</si>
  <si>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</si>
  <si>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</si>
  <si>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</si>
  <si>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</si>
  <si>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</si>
  <si>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</si>
  <si>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</si>
  <si>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</si>
  <si>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</si>
  <si>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</si>
  <si>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</si>
  <si>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</si>
  <si>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</si>
  <si>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</si>
  <si>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</si>
  <si>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</si>
  <si>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</si>
  <si>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</si>
  <si>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</si>
  <si>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</si>
  <si>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</si>
  <si>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</si>
  <si>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</si>
  <si>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</si>
  <si>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</si>
  <si>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</si>
  <si>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</si>
  <si>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</si>
  <si>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</si>
  <si>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</si>
  <si>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</si>
  <si>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</si>
  <si>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</si>
  <si>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</si>
  <si>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</si>
  <si>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</si>
  <si>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</si>
  <si>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</si>
  <si>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</si>
  <si>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</si>
  <si>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</si>
  <si>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</si>
  <si>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</si>
  <si>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</si>
  <si>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</si>
  <si>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</si>
  <si>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</si>
  <si>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</si>
  <si>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</si>
  <si>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</si>
  <si>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</si>
  <si>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</si>
  <si>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</si>
  <si>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</si>
  <si>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</si>
  <si>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</si>
  <si>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</si>
  <si>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</si>
  <si>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</si>
  <si>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</si>
  <si>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</si>
  <si>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</si>
  <si>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</si>
  <si>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</si>
  <si>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</si>
  <si>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</si>
  <si>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</si>
  <si>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</si>
  <si>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</si>
  <si>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</si>
  <si>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</si>
  <si>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</si>
  <si>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</si>
  <si>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</si>
  <si>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</si>
  <si>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</si>
  <si>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</si>
  <si>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</si>
  <si>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</si>
  <si>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</si>
  <si>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</si>
  <si>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</si>
  <si>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</si>
  <si>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</si>
  <si>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</si>
  <si>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</si>
  <si>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</si>
  <si>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</si>
  <si>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</si>
  <si>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</si>
  <si>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</si>
  <si>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</si>
  <si>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</si>
  <si>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</si>
  <si>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</si>
  <si>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</si>
  <si>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</si>
  <si>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</si>
  <si>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</si>
  <si>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</si>
  <si>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</si>
  <si>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</si>
  <si>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</si>
  <si>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</si>
  <si>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</si>
  <si>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</si>
  <si>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</si>
  <si>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</si>
  <si>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</si>
  <si>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</si>
  <si>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</si>
  <si>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</si>
  <si>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</si>
  <si>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</si>
  <si>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</si>
  <si>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</si>
  <si>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</si>
  <si>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</si>
  <si>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</si>
  <si>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</si>
  <si>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</si>
  <si>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</si>
  <si>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</si>
  <si>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</si>
  <si>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</si>
  <si>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</si>
  <si>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</si>
  <si>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</si>
  <si>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</si>
  <si>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</si>
  <si>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</si>
  <si>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</si>
  <si>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</si>
  <si>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</si>
  <si>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</si>
  <si>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</si>
  <si>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</si>
  <si>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</si>
  <si>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</si>
  <si>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</si>
  <si>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</si>
  <si>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</si>
  <si>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</si>
  <si>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</si>
  <si>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</si>
  <si>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</si>
  <si>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</si>
  <si>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</si>
  <si>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</si>
  <si>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</si>
  <si>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</si>
  <si>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</si>
  <si>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</si>
  <si>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</si>
  <si>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</si>
  <si>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</si>
  <si>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</si>
  <si>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</si>
  <si>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</si>
  <si>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</si>
  <si>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</si>
  <si>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</si>
  <si>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</si>
  <si>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</si>
  <si>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</si>
  <si>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</si>
  <si>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</si>
  <si>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</si>
  <si>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</si>
  <si>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</si>
  <si>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</si>
  <si>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</si>
  <si>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</si>
  <si>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</si>
  <si>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</si>
  <si>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</si>
  <si>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</si>
  <si>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</si>
  <si>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</si>
  <si>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</si>
  <si>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</si>
  <si>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</si>
  <si>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</si>
  <si>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</si>
  <si>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</si>
  <si>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</si>
  <si>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</si>
  <si>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</si>
  <si>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</si>
  <si>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</si>
  <si>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</si>
  <si>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</si>
  <si>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</si>
  <si>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</si>
  <si>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</si>
  <si>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</si>
  <si>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</si>
  <si>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</si>
  <si>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</si>
  <si>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</si>
  <si>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</si>
  <si>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</si>
  <si>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</si>
  <si>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</si>
  <si>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</si>
  <si>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</si>
  <si>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</si>
  <si>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</si>
  <si>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</si>
  <si>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</si>
  <si>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</si>
  <si>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</si>
  <si>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</si>
  <si>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</si>
  <si>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</si>
  <si>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</si>
  <si>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</si>
  <si>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</si>
  <si>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</si>
  <si>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</si>
  <si>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</si>
  <si>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</si>
  <si>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</si>
  <si>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</si>
  <si>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</si>
  <si>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</si>
  <si>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</si>
  <si>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</si>
  <si>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</si>
  <si>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</si>
  <si>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</si>
  <si>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</si>
  <si>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</si>
  <si>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</si>
  <si>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</si>
  <si>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</si>
  <si>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</si>
  <si>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</si>
  <si>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</si>
  <si>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</si>
  <si>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</si>
  <si>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</si>
  <si>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</si>
  <si>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</si>
  <si>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</si>
  <si>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</si>
  <si>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</si>
  <si>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</si>
  <si>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</si>
  <si>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</si>
  <si>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</si>
  <si>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</si>
  <si>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</si>
  <si>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</si>
  <si>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</si>
  <si>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</si>
  <si>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</si>
  <si>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</si>
  <si>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</si>
  <si>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</si>
  <si>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</si>
  <si>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</si>
  <si>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</si>
  <si>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</si>
  <si>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</si>
  <si>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</si>
  <si>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</si>
  <si>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</si>
  <si>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</si>
  <si>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</si>
  <si>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</si>
  <si>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</si>
  <si>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</si>
  <si>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</si>
  <si>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</si>
  <si>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</si>
  <si>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</si>
  <si>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</si>
  <si>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</si>
  <si>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</si>
  <si>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</si>
  <si>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</si>
  <si>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</si>
  <si>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</si>
  <si>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</si>
  <si>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</si>
  <si>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</si>
  <si>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</si>
  <si>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</si>
  <si>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</si>
  <si>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</si>
  <si>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</si>
  <si>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</si>
  <si>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</si>
  <si>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</si>
  <si>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</si>
  <si>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</si>
  <si>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</si>
  <si>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</si>
  <si>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</si>
  <si>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</si>
  <si>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</si>
  <si>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</si>
  <si>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</si>
  <si>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</si>
  <si>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</si>
  <si>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</si>
  <si>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</si>
  <si>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</si>
  <si>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</si>
  <si>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</si>
  <si>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</si>
  <si>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</si>
  <si>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</si>
  <si>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</si>
  <si>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</si>
  <si>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</si>
  <si>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</si>
  <si>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</si>
  <si>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</si>
  <si>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</si>
  <si>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</si>
  <si>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</si>
  <si>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</si>
  <si>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</si>
  <si>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</si>
  <si>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</si>
  <si>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</si>
  <si>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</si>
  <si>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</si>
  <si>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</si>
  <si>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</si>
  <si>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</si>
  <si>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</si>
  <si>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</si>
  <si>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</si>
  <si>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</si>
  <si>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</si>
  <si>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</si>
  <si>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</si>
  <si>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</si>
  <si>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</si>
  <si>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</si>
  <si>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</si>
  <si>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</si>
  <si>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</si>
  <si>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</si>
  <si>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</si>
  <si>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</si>
  <si>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</si>
  <si>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</si>
  <si>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</si>
  <si>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</si>
  <si>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</si>
  <si>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</si>
  <si>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</si>
  <si>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</si>
  <si>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</si>
  <si>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</si>
  <si>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</si>
  <si>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</si>
  <si>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</si>
  <si>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</si>
  <si>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</si>
  <si>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</si>
  <si>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</si>
  <si>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</si>
  <si>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</si>
  <si>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</si>
  <si>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</si>
  <si>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</si>
  <si>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</si>
  <si>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</si>
  <si>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</si>
  <si>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</si>
  <si>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</si>
  <si>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</si>
  <si>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</si>
  <si>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</si>
  <si>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</si>
  <si>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</si>
  <si>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</si>
  <si>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</si>
  <si>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</si>
  <si>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</si>
  <si>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</si>
  <si>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</si>
  <si>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</si>
  <si>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</si>
  <si>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</si>
  <si>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</si>
  <si>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</si>
  <si>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</si>
  <si>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</si>
  <si>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</si>
  <si>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</si>
  <si>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</si>
  <si>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</si>
  <si>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</si>
  <si>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</si>
  <si>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</si>
  <si>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</si>
  <si>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</si>
  <si>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</si>
  <si>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</si>
  <si>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</si>
  <si>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</si>
  <si>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</si>
  <si>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</si>
  <si>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</si>
  <si>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</si>
  <si>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</si>
  <si>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</si>
  <si>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</si>
  <si>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</si>
  <si>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</si>
  <si>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</si>
  <si>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</si>
  <si>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</si>
  <si>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</si>
  <si>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</si>
  <si>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</si>
  <si>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</si>
  <si>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</si>
  <si>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</si>
  <si>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</si>
  <si>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</si>
  <si>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</si>
  <si>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</si>
  <si>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</si>
  <si>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</si>
  <si>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</si>
  <si>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</si>
  <si>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</si>
  <si>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</si>
  <si>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</si>
  <si>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</si>
  <si>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</si>
  <si>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</si>
  <si>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</si>
  <si>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</si>
  <si>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</si>
  <si>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</si>
  <si>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</si>
  <si>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</si>
  <si>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</si>
  <si>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</si>
  <si>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</si>
  <si>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</si>
  <si>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</si>
  <si>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</si>
  <si>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</si>
  <si>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</si>
  <si>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</si>
  <si>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</si>
  <si>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</si>
  <si>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</si>
  <si>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</si>
  <si>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</si>
  <si>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</si>
  <si>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</si>
  <si>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</si>
  <si>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</si>
  <si>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</si>
  <si>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</si>
  <si>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</si>
  <si>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</si>
  <si>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</si>
  <si>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</si>
  <si>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</si>
  <si>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</si>
  <si>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</si>
  <si>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</si>
  <si>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</si>
  <si>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</si>
  <si>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</si>
  <si>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</si>
  <si>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</si>
  <si>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</si>
  <si>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</si>
  <si>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</si>
  <si>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</si>
  <si>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</si>
  <si>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</si>
  <si>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</si>
  <si>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</si>
  <si>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</si>
  <si>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</si>
  <si>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</si>
  <si>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</si>
  <si>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</si>
  <si>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</si>
  <si>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</si>
  <si>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</si>
  <si>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</si>
  <si>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</si>
  <si>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</si>
  <si>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</si>
  <si>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</si>
  <si>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</si>
  <si>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</si>
  <si>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</si>
  <si>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</si>
  <si>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</si>
  <si>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</si>
  <si>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</si>
  <si>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</si>
  <si>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</si>
  <si>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</si>
  <si>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</si>
  <si>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</si>
  <si>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</si>
  <si>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</si>
  <si>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</si>
  <si>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</si>
  <si>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</si>
  <si>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</si>
  <si>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</si>
  <si>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</si>
  <si>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</si>
  <si>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</si>
  <si>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</si>
  <si>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</si>
  <si>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</si>
  <si>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</si>
  <si>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</si>
  <si>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</si>
  <si>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</si>
  <si>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</si>
  <si>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</si>
  <si>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</si>
  <si>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</si>
  <si>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</si>
  <si>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</si>
  <si>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</si>
  <si>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</si>
  <si>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</si>
  <si>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</si>
  <si>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</si>
  <si>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</si>
  <si>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</si>
  <si>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</si>
  <si>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</si>
  <si>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</si>
  <si>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</si>
  <si>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</si>
  <si>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</si>
  <si>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</si>
  <si>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</si>
  <si>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</si>
  <si>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</si>
  <si>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</si>
  <si>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</si>
  <si>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</si>
  <si>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</si>
  <si>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</si>
  <si>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</si>
  <si>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</si>
  <si>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</si>
  <si>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</si>
  <si>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</si>
  <si>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</si>
  <si>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</si>
  <si>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</si>
  <si>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</si>
  <si>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</si>
  <si>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</si>
  <si>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</si>
  <si>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</si>
  <si>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</si>
  <si>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</si>
  <si>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</si>
  <si>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</si>
  <si>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</si>
  <si>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</si>
  <si>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</si>
  <si>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</si>
  <si>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</si>
  <si>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</si>
  <si>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</si>
  <si>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</si>
  <si>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</si>
  <si>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</si>
  <si>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</si>
  <si>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</si>
  <si>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</si>
  <si>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</si>
  <si>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</si>
  <si>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</si>
  <si>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</si>
  <si>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</si>
  <si>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</si>
  <si>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</si>
  <si>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</si>
  <si>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</si>
  <si>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</si>
  <si>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</si>
  <si>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</si>
  <si>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</si>
  <si>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</si>
  <si>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</si>
  <si>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</si>
  <si>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</si>
  <si>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</si>
  <si>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</si>
  <si>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</si>
  <si>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</si>
  <si>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</si>
  <si>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</si>
  <si>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</si>
  <si>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</si>
  <si>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</si>
  <si>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</si>
  <si>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</si>
  <si>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</si>
  <si>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</si>
  <si>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</si>
  <si>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</si>
  <si>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</si>
  <si>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</si>
  <si>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</si>
  <si>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</si>
  <si>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</si>
  <si>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</si>
  <si>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</si>
  <si>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</si>
  <si>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</si>
  <si>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</si>
  <si>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</si>
  <si>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</si>
  <si>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</si>
  <si>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</si>
  <si>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</si>
  <si>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</si>
  <si>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</si>
  <si>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</si>
  <si>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</si>
  <si>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</si>
  <si>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</si>
  <si>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</si>
  <si>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</si>
  <si>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</si>
  <si>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</si>
  <si>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</si>
  <si>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</si>
  <si>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</si>
  <si>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</si>
  <si>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</si>
  <si>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</si>
  <si>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</si>
  <si>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</si>
  <si>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</si>
  <si>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</si>
  <si>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</si>
  <si>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</si>
  <si>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</si>
  <si>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</si>
  <si>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</si>
  <si>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</si>
  <si>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</si>
  <si>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</si>
  <si>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</si>
  <si>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</si>
  <si>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</si>
  <si>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</si>
  <si>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</si>
  <si>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</si>
  <si>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</si>
  <si>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</si>
  <si>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</si>
  <si>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</si>
  <si>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</si>
  <si>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</si>
  <si>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</si>
  <si>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</si>
  <si>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</si>
  <si>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</si>
  <si>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</si>
  <si>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</si>
  <si>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</si>
  <si>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</si>
  <si>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</si>
  <si>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</si>
  <si>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</si>
  <si>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</si>
  <si>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</si>
  <si>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</si>
  <si>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</si>
  <si>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</si>
  <si>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</si>
  <si>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</si>
  <si>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</si>
  <si>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</si>
  <si>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</si>
  <si>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</si>
  <si>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</si>
  <si>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</si>
  <si>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</si>
  <si>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</si>
  <si>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</si>
  <si>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</si>
  <si>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</si>
  <si>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</si>
  <si>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</si>
  <si>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</si>
  <si>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</si>
  <si>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</si>
  <si>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</si>
  <si>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</si>
  <si>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</si>
  <si>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</si>
  <si>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</si>
  <si>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</si>
  <si>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</si>
  <si>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</si>
  <si>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</si>
  <si>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</si>
  <si>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</si>
  <si>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</si>
  <si>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</si>
  <si>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</si>
  <si>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</si>
  <si>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</si>
  <si>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</si>
  <si>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</si>
  <si>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</si>
  <si>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</si>
  <si>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</si>
  <si>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</si>
  <si>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</si>
  <si>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</si>
  <si>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</si>
  <si>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</si>
  <si>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</si>
  <si>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</si>
  <si>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</si>
  <si>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</si>
  <si>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</si>
  <si>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</si>
  <si>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</si>
  <si>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</si>
  <si>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</si>
  <si>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</si>
  <si>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</si>
  <si>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</si>
  <si>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</si>
  <si>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</si>
  <si>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</si>
  <si>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</si>
  <si>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</si>
  <si>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</si>
  <si>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</si>
  <si>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</si>
  <si>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</si>
  <si>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</si>
  <si>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</si>
  <si>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</si>
  <si>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</si>
  <si>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</si>
  <si>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</si>
  <si>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</si>
  <si>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</si>
  <si>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</si>
  <si>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</si>
  <si>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</si>
  <si>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</si>
  <si>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</si>
  <si>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</si>
  <si>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</si>
  <si>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</si>
  <si>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</si>
  <si>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</si>
  <si>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</si>
  <si>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</si>
  <si>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</si>
  <si>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</si>
  <si>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</si>
  <si>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</si>
  <si>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</si>
  <si>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</si>
  <si>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</si>
  <si>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</si>
  <si>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</si>
  <si>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</si>
  <si>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</si>
  <si>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</si>
  <si>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</si>
  <si>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</si>
  <si>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</si>
  <si>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</si>
  <si>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</si>
  <si>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</si>
  <si>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</si>
  <si>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</si>
  <si>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</si>
  <si>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</si>
  <si>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</si>
  <si>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</si>
  <si>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</si>
  <si>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</si>
  <si>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</si>
  <si>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</si>
  <si>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</si>
  <si>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</si>
  <si>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</si>
  <si>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</si>
  <si>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</si>
  <si>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</si>
  <si>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</si>
  <si>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</si>
  <si>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</si>
  <si>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</si>
  <si>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</si>
  <si>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</si>
  <si>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</si>
  <si>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</si>
  <si>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</si>
  <si>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</si>
  <si>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</si>
  <si>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</si>
  <si>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</si>
  <si>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</si>
  <si>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</si>
  <si>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</si>
  <si>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</si>
  <si>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</si>
  <si>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</si>
  <si>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</si>
  <si>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</si>
  <si>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</si>
  <si>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</si>
  <si>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</si>
  <si>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</si>
  <si>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</si>
  <si>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</si>
  <si>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</si>
  <si>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</si>
  <si>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</si>
  <si>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</si>
  <si>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</si>
  <si>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</si>
  <si>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</si>
  <si>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</si>
  <si>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</si>
  <si>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</si>
  <si>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</si>
  <si>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</si>
  <si>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</si>
  <si>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</si>
  <si>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</si>
  <si>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</si>
  <si>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</si>
  <si>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</si>
  <si>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</si>
  <si>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</si>
  <si>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</si>
  <si>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</si>
  <si>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</si>
  <si>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</si>
  <si>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</si>
  <si>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</si>
  <si>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</si>
  <si>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</si>
  <si>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</si>
  <si>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</si>
  <si>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</si>
  <si>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</si>
  <si>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</si>
  <si>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</si>
  <si>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</si>
  <si>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</si>
  <si>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</si>
  <si>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</si>
  <si>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</si>
  <si>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</si>
  <si>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</si>
  <si>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</si>
  <si>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</si>
  <si>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</si>
  <si>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</si>
  <si>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</si>
  <si>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</si>
  <si>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</si>
  <si>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</si>
  <si>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</si>
  <si>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</si>
  <si>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</si>
  <si>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</si>
  <si>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</si>
  <si>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</si>
  <si>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</si>
  <si>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</si>
  <si>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</si>
  <si>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</si>
  <si>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</si>
  <si>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</si>
  <si>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</si>
  <si>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</si>
  <si>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</si>
  <si>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</si>
  <si>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</si>
  <si>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</si>
  <si>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</si>
  <si>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</si>
  <si>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</si>
  <si>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</si>
  <si>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</si>
  <si>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</si>
  <si>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</si>
  <si>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</si>
  <si>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</si>
  <si>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</si>
  <si>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</si>
  <si>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</si>
  <si>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</si>
  <si>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</si>
  <si>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</si>
  <si>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</si>
  <si>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</si>
  <si>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</si>
  <si>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</si>
  <si>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</si>
  <si>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</si>
  <si>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</si>
  <si>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</si>
  <si>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</si>
  <si>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</si>
  <si>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</si>
  <si>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</si>
  <si>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</si>
  <si>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</si>
  <si>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</si>
  <si>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</si>
  <si>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</si>
  <si>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</si>
  <si>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</si>
  <si>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</si>
  <si>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</si>
  <si>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</si>
  <si>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</si>
  <si>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</si>
  <si>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</si>
  <si>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</si>
  <si>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</si>
  <si>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</si>
  <si>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</si>
  <si>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</si>
  <si>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</si>
  <si>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</si>
  <si>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</si>
  <si>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</si>
  <si>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</si>
  <si>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</si>
  <si>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</si>
  <si>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</si>
  <si>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</si>
  <si>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</si>
  <si>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</si>
  <si>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</si>
  <si>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</si>
  <si>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</si>
  <si>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</si>
  <si>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</si>
  <si>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</si>
  <si>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</si>
  <si>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</si>
  <si>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</si>
  <si>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</si>
  <si>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</si>
  <si>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</si>
  <si>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</si>
  <si>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</si>
  <si>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</si>
  <si>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</si>
  <si>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</si>
  <si>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</si>
  <si>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</si>
  <si>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</si>
  <si>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</si>
  <si>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</si>
  <si>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</si>
  <si>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</si>
  <si>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</si>
  <si>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</si>
  <si>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</si>
  <si>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</si>
  <si>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</si>
  <si>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</si>
  <si>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</si>
  <si>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</si>
  <si>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</si>
  <si>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</si>
  <si>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</si>
  <si>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</si>
  <si>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</si>
  <si>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</si>
  <si>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</si>
  <si>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</si>
  <si>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</si>
  <si>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</si>
  <si>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</si>
  <si>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</si>
  <si>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</si>
  <si>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</si>
  <si>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</si>
  <si>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</si>
  <si>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</si>
  <si>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</si>
  <si>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</si>
  <si>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</si>
  <si>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</si>
  <si>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</si>
  <si>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</si>
  <si>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</si>
  <si>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</si>
  <si>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</si>
  <si>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</si>
  <si>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</si>
  <si>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</si>
  <si>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</si>
  <si>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</si>
  <si>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</si>
  <si>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</si>
  <si>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</si>
  <si>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</si>
  <si>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</si>
  <si>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</si>
  <si>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</si>
  <si>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</si>
  <si>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</si>
  <si>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</si>
  <si>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</si>
  <si>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</si>
  <si>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</si>
  <si>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</si>
  <si>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</si>
  <si>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</si>
  <si>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</si>
  <si>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</si>
  <si>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</si>
  <si>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</si>
  <si>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</si>
  <si>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</si>
  <si>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</si>
  <si>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</si>
  <si>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</si>
  <si>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</si>
  <si>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</si>
  <si>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</si>
  <si>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</si>
  <si>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</si>
  <si>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</si>
  <si>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</si>
  <si>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</si>
  <si>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</si>
  <si>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</si>
  <si>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</si>
  <si>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</si>
  <si>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</si>
  <si>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</si>
  <si>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</si>
  <si>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</si>
  <si>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</si>
  <si>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</si>
  <si>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</si>
  <si>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</si>
  <si>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</si>
  <si>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</si>
  <si>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</si>
  <si>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</si>
  <si>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</si>
  <si>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</si>
  <si>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</si>
  <si>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</si>
  <si>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</si>
  <si>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</si>
  <si>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</si>
  <si>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</si>
  <si>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</si>
  <si>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</si>
  <si>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</si>
  <si>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</si>
  <si>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</si>
  <si>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</si>
  <si>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</si>
  <si>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</si>
  <si>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</si>
  <si>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</si>
  <si>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</si>
  <si>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</si>
  <si>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</si>
  <si>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</si>
  <si>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</si>
  <si>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</si>
  <si>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</si>
  <si>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</si>
  <si>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</si>
  <si>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</si>
  <si>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</si>
  <si>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</si>
  <si>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</si>
  <si>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</si>
  <si>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</si>
  <si>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</si>
  <si>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</si>
  <si>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</si>
  <si>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</si>
  <si>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</si>
  <si>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</si>
  <si>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</si>
  <si>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</si>
  <si>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</si>
  <si>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</si>
  <si>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</si>
  <si>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</si>
  <si>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</si>
  <si>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</si>
  <si>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</si>
  <si>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</si>
  <si>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</si>
  <si>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</si>
  <si>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</si>
  <si>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</si>
  <si>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</si>
  <si>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</si>
  <si>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</si>
  <si>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</si>
  <si>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</si>
  <si>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</si>
  <si>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</si>
  <si>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</si>
  <si>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</si>
  <si>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</si>
  <si>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</si>
  <si>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</si>
  <si>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</si>
  <si>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</si>
  <si>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</si>
  <si>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</si>
  <si>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</si>
  <si>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</si>
  <si>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</si>
  <si>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</si>
  <si>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</si>
  <si>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</si>
  <si>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</si>
  <si>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</si>
  <si>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</si>
  <si>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</si>
  <si>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</si>
  <si>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</si>
  <si>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</si>
  <si>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</si>
  <si>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</si>
  <si>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</si>
  <si>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</si>
  <si>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</si>
  <si>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</si>
  <si>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</si>
  <si>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</si>
  <si>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</si>
  <si>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</si>
  <si>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</si>
  <si>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</si>
  <si>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</si>
  <si>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</si>
  <si>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</si>
  <si>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</si>
  <si>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</si>
  <si>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</si>
  <si>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</si>
  <si>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</si>
  <si>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</si>
  <si>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</si>
  <si>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</si>
  <si>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</si>
  <si>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</si>
  <si>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</si>
  <si>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</si>
  <si>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</si>
  <si>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</si>
  <si>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</si>
  <si>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</si>
  <si>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</si>
  <si>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</si>
  <si>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</si>
  <si>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</si>
  <si>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</si>
  <si>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</si>
  <si>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</si>
  <si>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</si>
  <si>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</si>
  <si>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</si>
  <si>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</si>
  <si>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</si>
  <si>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</si>
  <si>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</si>
  <si>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</si>
  <si>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</si>
  <si>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</si>
  <si>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</si>
  <si>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</si>
  <si>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</si>
  <si>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</si>
  <si>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</si>
  <si>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</si>
  <si>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</si>
  <si>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</si>
  <si>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</si>
  <si>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</si>
  <si>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</si>
  <si>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</si>
  <si>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</si>
  <si>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</si>
  <si>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</si>
  <si>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</si>
  <si>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</si>
  <si>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</si>
  <si>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</si>
  <si>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</si>
  <si>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</si>
  <si>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</si>
  <si>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</si>
  <si>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</si>
  <si>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</si>
  <si>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</si>
  <si>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</si>
  <si>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</si>
  <si>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</si>
  <si>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</si>
  <si>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</si>
  <si>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</si>
  <si>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</si>
  <si>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</si>
  <si>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</si>
  <si>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</si>
  <si>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</si>
  <si>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</si>
  <si>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</si>
  <si>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</si>
  <si>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</si>
  <si>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</si>
  <si>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</si>
  <si>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</si>
  <si>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</si>
  <si>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</si>
  <si>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</si>
  <si>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</si>
  <si>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</si>
  <si>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</si>
  <si>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</si>
  <si>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</si>
  <si>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</si>
  <si>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</si>
  <si>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</si>
  <si>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</si>
  <si>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</si>
  <si>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</si>
  <si>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</si>
  <si>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</si>
  <si>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</si>
  <si>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</si>
  <si>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</si>
  <si>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</si>
  <si>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</si>
  <si>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</si>
  <si>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</si>
  <si>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</si>
  <si>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</si>
  <si>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</si>
  <si>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</si>
  <si>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</si>
  <si>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</si>
  <si>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</si>
  <si>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</si>
  <si>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</si>
  <si>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</si>
  <si>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</si>
  <si>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</si>
  <si>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</si>
  <si>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</si>
  <si>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</si>
  <si>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</si>
  <si>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</si>
  <si>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</si>
  <si>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</si>
  <si>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</si>
  <si>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</si>
  <si>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</si>
  <si>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</si>
  <si>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</si>
  <si>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</si>
  <si>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</si>
  <si>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</si>
  <si>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</si>
  <si>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</si>
  <si>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</si>
  <si>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</si>
  <si>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</si>
  <si>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</si>
  <si>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</si>
  <si>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</si>
  <si>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</si>
  <si>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</si>
  <si>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</si>
  <si>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</si>
  <si>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</si>
  <si>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</si>
  <si>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</si>
  <si>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</si>
  <si>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</si>
  <si>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</si>
  <si>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</si>
  <si>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</si>
  <si>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</si>
  <si>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</si>
  <si>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</si>
  <si>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</si>
  <si>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</si>
  <si>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</si>
  <si>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</si>
  <si>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</si>
  <si>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</si>
  <si>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</si>
  <si>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</si>
  <si>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</si>
  <si>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</si>
  <si>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</si>
  <si>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</si>
  <si>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</si>
  <si>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</si>
  <si>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</si>
  <si>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</si>
  <si>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</si>
  <si>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</si>
  <si>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</si>
  <si>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</si>
  <si>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</si>
  <si>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</si>
  <si>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</si>
  <si>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</si>
  <si>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</si>
  <si>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</si>
  <si>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</si>
  <si>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</si>
  <si>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</si>
  <si>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</si>
  <si>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</si>
  <si>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</si>
  <si>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</si>
  <si>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</si>
  <si>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</si>
  <si>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</si>
  <si>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</si>
  <si>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</si>
  <si>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</si>
  <si>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</si>
  <si>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</si>
  <si>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</si>
  <si>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</si>
  <si>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</si>
  <si>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</si>
  <si>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</si>
  <si>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</si>
  <si>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</si>
  <si>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</si>
  <si>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</si>
  <si>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</si>
  <si>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</si>
  <si>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</si>
  <si>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</si>
  <si>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</si>
  <si>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</si>
  <si>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</si>
  <si>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</si>
  <si>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</si>
  <si>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</si>
  <si>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</si>
  <si>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</si>
  <si>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</si>
  <si>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</si>
  <si>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</si>
  <si>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</si>
  <si>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</si>
  <si>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</si>
  <si>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</si>
  <si>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</si>
  <si>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</si>
  <si>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</si>
  <si>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</si>
  <si>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</si>
  <si>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</si>
  <si>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</si>
  <si>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</si>
  <si>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</si>
  <si>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</si>
  <si>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</si>
  <si>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</si>
  <si>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</si>
  <si>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</si>
  <si>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</si>
  <si>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</si>
  <si>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</si>
  <si>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</si>
  <si>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</si>
  <si>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</si>
  <si>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</si>
  <si>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</si>
  <si>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</si>
  <si>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</si>
  <si>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</si>
  <si>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</si>
  <si>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</si>
  <si>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</si>
  <si>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</si>
  <si>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</si>
  <si>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</si>
  <si>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</si>
  <si>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</si>
  <si>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</si>
  <si>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</si>
  <si>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</si>
  <si>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</si>
  <si>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</si>
  <si>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</si>
  <si>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</si>
  <si>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</si>
  <si>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</si>
  <si>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</si>
  <si>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</si>
  <si>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</si>
  <si>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</si>
  <si>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</si>
  <si>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</si>
  <si>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</si>
  <si>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</si>
  <si>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</si>
  <si>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</si>
  <si>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</si>
  <si>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</si>
  <si>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</si>
  <si>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</si>
  <si>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</si>
  <si>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</si>
  <si>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</si>
  <si>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</si>
  <si>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</si>
  <si>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</si>
  <si>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</si>
  <si>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</si>
  <si>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</si>
  <si>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</si>
  <si>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</si>
  <si>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</si>
  <si>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</si>
  <si>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</si>
  <si>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</si>
  <si>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</si>
  <si>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</si>
  <si>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</si>
  <si>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</si>
  <si>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</si>
  <si>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</si>
  <si>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</si>
  <si>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</si>
  <si>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</si>
  <si>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</si>
  <si>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</si>
  <si>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</si>
  <si>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</si>
  <si>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</si>
  <si>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</si>
  <si>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</si>
  <si>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</si>
  <si>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</si>
  <si>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</si>
  <si>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</si>
  <si>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</si>
  <si>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</si>
  <si>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</si>
  <si>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</si>
  <si>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</si>
  <si>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</si>
  <si>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</si>
  <si>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</si>
  <si>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</si>
  <si>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</si>
  <si>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</si>
  <si>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</si>
  <si>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</si>
  <si>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</si>
  <si>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</si>
  <si>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</si>
  <si>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</si>
  <si>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</si>
  <si>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</si>
  <si>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</si>
  <si>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</si>
  <si>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</si>
  <si>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</si>
  <si>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</si>
  <si>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</si>
  <si>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</si>
  <si>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</si>
  <si>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</si>
  <si>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</si>
  <si>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</si>
  <si>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</si>
  <si>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</si>
  <si>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</si>
  <si>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</si>
  <si>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</si>
  <si>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</si>
  <si>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</si>
  <si>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</si>
  <si>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</si>
  <si>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</si>
  <si>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</si>
  <si>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</si>
  <si>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</si>
  <si>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</si>
  <si>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</si>
  <si>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</si>
  <si>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</si>
  <si>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</si>
  <si>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</si>
  <si>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</si>
  <si>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</si>
  <si>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</si>
  <si>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</si>
  <si>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</si>
  <si>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</si>
  <si>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</si>
  <si>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</si>
  <si>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</si>
  <si>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</si>
  <si>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</si>
  <si>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</si>
  <si>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</si>
  <si>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</si>
  <si>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</si>
  <si>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</si>
  <si>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</si>
  <si>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</si>
  <si>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</si>
  <si>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</si>
  <si>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</si>
  <si>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</si>
  <si>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</si>
  <si>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</si>
  <si>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</si>
  <si>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</si>
  <si>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</si>
  <si>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</si>
  <si>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</si>
  <si>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</si>
  <si>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</si>
  <si>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</si>
  <si>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</si>
  <si>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</si>
  <si>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</si>
  <si>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</si>
  <si>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</si>
  <si>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</si>
  <si>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</si>
  <si>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</si>
  <si>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</si>
  <si>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</si>
  <si>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</si>
  <si>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</si>
  <si>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</si>
  <si>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</si>
  <si>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</si>
  <si>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</si>
  <si>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</si>
  <si>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</si>
  <si>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</si>
  <si>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</si>
  <si>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</si>
  <si>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</si>
  <si>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</si>
  <si>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</si>
  <si>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</si>
  <si>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</si>
  <si>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</si>
  <si>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</si>
  <si>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</si>
  <si>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</si>
  <si>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</si>
  <si>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</si>
  <si>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</si>
  <si>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</si>
  <si>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</si>
  <si>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</si>
  <si>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</si>
  <si>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</si>
  <si>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</si>
  <si>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</si>
  <si>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</si>
  <si>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</si>
  <si>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</si>
  <si>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</si>
  <si>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</si>
  <si>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</si>
  <si>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</si>
  <si>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</si>
  <si>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</si>
  <si>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</si>
  <si>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</si>
  <si>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</si>
  <si>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</si>
  <si>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</si>
  <si>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</si>
  <si>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</si>
  <si>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</si>
  <si>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</si>
  <si>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</si>
  <si>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</si>
  <si>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</si>
  <si>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</si>
  <si>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</si>
  <si>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</si>
  <si>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</si>
  <si>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</si>
  <si>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</si>
  <si>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</si>
  <si>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</si>
  <si>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</si>
  <si>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</si>
  <si>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</si>
  <si>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</si>
  <si>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</si>
  <si>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</si>
  <si>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</si>
  <si>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</si>
  <si>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</si>
  <si>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</si>
  <si>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</si>
  <si>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</si>
  <si>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</si>
  <si>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</si>
  <si>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</si>
  <si>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</si>
  <si>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</si>
  <si>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</si>
  <si>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</si>
  <si>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</si>
  <si>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</si>
  <si>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</si>
  <si>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</si>
  <si>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</si>
  <si>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</si>
  <si>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</si>
  <si>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</si>
  <si>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</si>
  <si>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</si>
  <si>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</si>
  <si>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</si>
  <si>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</si>
  <si>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</si>
  <si>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</si>
  <si>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</si>
  <si>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</si>
  <si>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</si>
  <si>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</si>
  <si>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</si>
  <si>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</si>
  <si>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</si>
  <si>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</si>
  <si>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</si>
  <si>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</si>
  <si>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</si>
  <si>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</si>
  <si>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</si>
  <si>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</si>
  <si>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</si>
  <si>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</si>
  <si>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</si>
  <si>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</si>
  <si>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</si>
  <si>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</si>
  <si>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</si>
  <si>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</si>
  <si>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</si>
  <si>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</si>
  <si>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</si>
  <si>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</si>
  <si>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</si>
  <si>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</si>
  <si>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</si>
  <si>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</si>
  <si>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</si>
  <si>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</si>
  <si>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</si>
  <si>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</si>
  <si>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</si>
  <si>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</si>
  <si>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</si>
  <si>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</si>
  <si>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</si>
  <si>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</si>
  <si>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</si>
  <si>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</si>
  <si>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</si>
  <si>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</si>
  <si>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</si>
  <si>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</si>
  <si>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</si>
  <si>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</si>
  <si>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</si>
  <si>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</si>
  <si>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</si>
  <si>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</si>
  <si>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</si>
  <si>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</si>
  <si>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</si>
  <si>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</si>
  <si>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</si>
  <si>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</si>
  <si>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</si>
  <si>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</si>
  <si>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</si>
  <si>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</si>
  <si>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</si>
  <si>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</si>
  <si>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</si>
  <si>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</si>
  <si>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</si>
  <si>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</si>
  <si>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</si>
  <si>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</si>
  <si>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</si>
  <si>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</si>
  <si>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</si>
  <si>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</si>
  <si>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</si>
  <si>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</si>
  <si>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</si>
  <si>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</si>
  <si>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</si>
  <si>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</si>
  <si>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</si>
  <si>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</si>
  <si>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</si>
  <si>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</si>
  <si>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</si>
  <si>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</si>
  <si>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</si>
  <si>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</si>
  <si>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</si>
  <si>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</si>
  <si>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</si>
  <si>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</si>
  <si>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</si>
  <si>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</si>
  <si>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</si>
  <si>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</si>
  <si>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</si>
  <si>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</si>
  <si>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</si>
  <si>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</si>
  <si>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</si>
  <si>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</si>
  <si>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</si>
  <si>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</si>
  <si>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</si>
  <si>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</si>
  <si>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</si>
  <si>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</si>
  <si>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</si>
  <si>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</si>
  <si>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</si>
  <si>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</si>
  <si>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</si>
  <si>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</si>
  <si>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</si>
  <si>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</si>
  <si>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</si>
  <si>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</si>
  <si>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</si>
  <si>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</si>
  <si>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</si>
  <si>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</si>
  <si>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</si>
  <si>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</si>
  <si>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</si>
  <si>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</si>
  <si>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</si>
  <si>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</si>
  <si>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</si>
  <si>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</si>
  <si>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</si>
  <si>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</si>
  <si>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</si>
  <si>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</si>
  <si>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</si>
  <si>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</si>
  <si>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</si>
  <si>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</si>
  <si>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</si>
  <si>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</si>
  <si>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</si>
  <si>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</si>
  <si>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</si>
  <si>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</si>
  <si>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</si>
  <si>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</si>
  <si>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</si>
  <si>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</si>
  <si>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</si>
  <si>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</si>
  <si>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</si>
  <si>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</si>
  <si>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</si>
  <si>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</si>
  <si>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</si>
  <si>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</si>
  <si>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</si>
  <si>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</si>
  <si>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</si>
  <si>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</si>
  <si>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</si>
  <si>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</si>
  <si>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</si>
  <si>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</si>
  <si>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</si>
  <si>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</si>
  <si>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</si>
  <si>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</si>
  <si>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</si>
  <si>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</si>
  <si>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</si>
  <si>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</si>
  <si>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</si>
  <si>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</si>
  <si>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</si>
  <si>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</si>
  <si>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</si>
  <si>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</si>
  <si>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</si>
  <si>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</si>
  <si>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</si>
  <si>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</si>
  <si>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</si>
  <si>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</si>
  <si>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</si>
  <si>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</si>
  <si>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</si>
  <si>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</si>
  <si>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</si>
  <si>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</si>
  <si>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</si>
  <si>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</si>
  <si>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</si>
  <si>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</si>
  <si>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</si>
  <si>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</si>
  <si>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</si>
  <si>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</si>
  <si>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</si>
  <si>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</si>
  <si>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</si>
  <si>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</si>
  <si>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</si>
  <si>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</si>
  <si>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</si>
  <si>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</si>
  <si>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</si>
  <si>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</si>
  <si>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</si>
  <si>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</si>
  <si>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</si>
  <si>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</si>
  <si>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</si>
  <si>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</si>
  <si>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</si>
  <si>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</si>
  <si>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</si>
  <si>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</si>
  <si>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</si>
  <si>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</si>
  <si>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</si>
  <si>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</si>
  <si>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</si>
  <si>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</si>
  <si>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</si>
  <si>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</si>
  <si>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</si>
  <si>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</si>
  <si>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</si>
  <si>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</si>
  <si>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</si>
  <si>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</si>
  <si>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</si>
  <si>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</si>
  <si>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</si>
  <si>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</si>
  <si>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</si>
  <si>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</si>
  <si>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</si>
  <si>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</si>
  <si>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</si>
  <si>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</si>
  <si>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</si>
  <si>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</si>
  <si>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</si>
  <si>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</si>
  <si>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</si>
  <si>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</si>
  <si>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</si>
  <si>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</si>
  <si>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</si>
  <si>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</si>
  <si>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</si>
  <si>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</si>
  <si>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</si>
  <si>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</si>
  <si>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</si>
  <si>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</si>
  <si>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</si>
  <si>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</si>
  <si>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</si>
  <si>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</si>
  <si>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</si>
  <si>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</si>
  <si>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</si>
  <si>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</si>
  <si>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</si>
  <si>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</si>
  <si>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</si>
  <si>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</si>
  <si>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</si>
  <si>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</si>
  <si>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</si>
  <si>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</si>
  <si>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</si>
  <si>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</si>
  <si>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</si>
  <si>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</si>
  <si>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</si>
  <si>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</si>
  <si>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</si>
  <si>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</si>
  <si>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</si>
  <si>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</si>
  <si>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</si>
  <si>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</si>
  <si>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</si>
  <si>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</si>
  <si>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</si>
  <si>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</si>
  <si>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</si>
  <si>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</si>
  <si>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</si>
  <si>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</si>
  <si>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</si>
  <si>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</si>
  <si>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</si>
  <si>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</si>
  <si>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</si>
  <si>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</si>
  <si>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</si>
  <si>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</si>
  <si>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</si>
  <si>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</si>
  <si>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</si>
  <si>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</si>
  <si>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</si>
  <si>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</si>
  <si>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</si>
  <si>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</si>
  <si>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</si>
  <si>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</si>
  <si>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</si>
  <si>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</si>
  <si>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</si>
  <si>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</si>
  <si>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</si>
  <si>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</si>
  <si>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</si>
  <si>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</si>
  <si>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</si>
  <si>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</si>
  <si>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</si>
  <si>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</si>
  <si>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</si>
  <si>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</si>
  <si>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</si>
  <si>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</si>
  <si>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</si>
  <si>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</si>
  <si>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</si>
  <si>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</si>
  <si>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</si>
  <si>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</si>
  <si>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</si>
  <si>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</si>
  <si>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</si>
  <si>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</si>
  <si>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</si>
  <si>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</si>
  <si>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</si>
  <si>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</si>
  <si>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</si>
  <si>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</si>
  <si>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</si>
  <si>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</si>
  <si>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</si>
  <si>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</si>
  <si>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</si>
  <si>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</si>
  <si>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</si>
  <si>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</si>
  <si>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</si>
  <si>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</si>
  <si>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</si>
  <si>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</si>
  <si>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</si>
  <si>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</si>
  <si>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</si>
  <si>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</si>
  <si>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</si>
  <si>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</si>
  <si>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</si>
  <si>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</si>
  <si>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</si>
  <si>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</si>
  <si>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</si>
  <si>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</si>
  <si>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</si>
  <si>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</si>
  <si>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</si>
  <si>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</si>
  <si>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</si>
  <si>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</si>
  <si>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</si>
  <si>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</si>
  <si>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</si>
  <si>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</si>
  <si>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</si>
  <si>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</si>
  <si>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</si>
  <si>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</si>
  <si>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</si>
  <si>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</si>
  <si>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</si>
  <si>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</si>
  <si>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</si>
  <si>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</si>
  <si>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</si>
  <si>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</si>
  <si>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</si>
  <si>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</si>
  <si>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</si>
  <si>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</si>
  <si>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</si>
  <si>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</si>
  <si>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</si>
  <si>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</si>
  <si>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</si>
  <si>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</si>
  <si>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</si>
  <si>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</si>
  <si>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</si>
  <si>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</si>
  <si>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</si>
  <si>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</si>
  <si>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</si>
  <si>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</si>
  <si>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</si>
  <si>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</si>
  <si>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</si>
  <si>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</si>
  <si>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</si>
  <si>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</si>
  <si>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</si>
  <si>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</si>
  <si>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</si>
  <si>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</si>
  <si>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</si>
  <si>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</si>
  <si>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</si>
  <si>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</si>
  <si>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</si>
  <si>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</si>
  <si>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</si>
  <si>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</si>
  <si>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</si>
  <si>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</si>
  <si>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</si>
  <si>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</si>
  <si>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</si>
  <si>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</si>
  <si>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</si>
  <si>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</si>
  <si>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</si>
  <si>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</si>
  <si>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</si>
  <si>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</si>
  <si>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</si>
  <si>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</si>
  <si>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</si>
  <si>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</si>
  <si>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</si>
  <si>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</si>
  <si>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</si>
  <si>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</si>
  <si>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</si>
  <si>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</si>
  <si>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</si>
  <si>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</si>
  <si>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</si>
  <si>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</si>
  <si>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</si>
  <si>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</si>
  <si>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</si>
  <si>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</si>
  <si>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</si>
  <si>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</si>
  <si>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</si>
  <si>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</si>
  <si>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</si>
  <si>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</si>
  <si>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</si>
  <si>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</si>
  <si>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</si>
  <si>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</si>
  <si>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</si>
  <si>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</si>
  <si>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</si>
  <si>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</si>
  <si>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</si>
  <si>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</si>
  <si>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</si>
  <si>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</si>
  <si>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</si>
  <si>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</si>
  <si>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</si>
  <si>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</si>
  <si>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</si>
  <si>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</si>
  <si>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</si>
  <si>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</si>
  <si>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</si>
  <si>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</si>
  <si>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</si>
  <si>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</si>
  <si>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</si>
  <si>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</si>
  <si>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</si>
  <si>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</si>
  <si>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</si>
  <si>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</si>
  <si>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</si>
  <si>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</si>
  <si>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</si>
  <si>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</si>
  <si>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</si>
  <si>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</si>
  <si>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</si>
  <si>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</si>
  <si>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</si>
  <si>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</si>
  <si>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</si>
  <si>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</si>
  <si>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</si>
  <si>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</si>
  <si>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</si>
  <si>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</si>
  <si>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</si>
  <si>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</si>
  <si>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</si>
  <si>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</si>
  <si>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</si>
  <si>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</si>
  <si>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</si>
  <si>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</si>
  <si>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</si>
  <si>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</si>
  <si>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</si>
  <si>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</si>
  <si>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</si>
  <si>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</si>
  <si>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</si>
  <si>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</si>
  <si>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</si>
  <si>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</si>
  <si>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</si>
  <si>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</si>
  <si>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</si>
  <si>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</si>
  <si>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</si>
  <si>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</si>
  <si>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</si>
  <si>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</si>
  <si>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</si>
  <si>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</si>
  <si>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</si>
  <si>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</si>
  <si>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</si>
  <si>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</si>
  <si>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</si>
  <si>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</si>
  <si>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</si>
  <si>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</si>
  <si>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</si>
  <si>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</si>
  <si>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</si>
  <si>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</si>
  <si>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</si>
  <si>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</si>
  <si>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</si>
  <si>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</si>
  <si>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</si>
  <si>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</si>
  <si>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</si>
  <si>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</si>
  <si>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</si>
  <si>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</si>
  <si>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</si>
  <si>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</si>
  <si>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</si>
  <si>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</si>
  <si>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</si>
  <si>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</si>
  <si>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</si>
  <si>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</si>
  <si>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</si>
  <si>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</si>
  <si>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</si>
  <si>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</si>
  <si>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</si>
  <si>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</si>
  <si>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</si>
  <si>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</si>
  <si>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</si>
  <si>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</si>
  <si>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</si>
  <si>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</si>
  <si>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</si>
  <si>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</si>
  <si>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</si>
  <si>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</si>
  <si>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</si>
  <si>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</si>
  <si>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</si>
  <si>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</si>
  <si>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</si>
  <si>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</si>
  <si>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</si>
  <si>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</si>
  <si>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</si>
  <si>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</si>
  <si>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</si>
  <si>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</si>
  <si>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</si>
  <si>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</si>
  <si>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</si>
  <si>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</si>
  <si>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</si>
  <si>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</si>
  <si>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</si>
  <si>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</si>
  <si>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</si>
  <si>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</si>
  <si>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</si>
  <si>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</si>
  <si>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</si>
  <si>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</si>
  <si>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</si>
  <si>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</si>
  <si>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</si>
  <si>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</si>
  <si>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</si>
  <si>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</si>
  <si>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</si>
  <si>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</si>
  <si>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</si>
  <si>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</si>
  <si>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</si>
  <si>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</si>
  <si>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</si>
  <si>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</si>
  <si>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</si>
  <si>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</si>
  <si>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</si>
  <si>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</si>
  <si>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</si>
  <si>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</si>
  <si>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</si>
  <si>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</si>
  <si>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</si>
  <si>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</si>
  <si>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</si>
  <si>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</si>
  <si>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</si>
  <si>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</si>
  <si>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</si>
  <si>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</si>
  <si>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</si>
  <si>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</si>
  <si>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</si>
  <si>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</si>
  <si>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</si>
  <si>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</si>
  <si>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</si>
  <si>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</si>
  <si>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</si>
  <si>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</si>
  <si>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</si>
  <si>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</si>
  <si>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</si>
  <si>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</si>
  <si>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</si>
  <si>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</si>
  <si>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</si>
  <si>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</si>
  <si>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</si>
  <si>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</si>
  <si>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</si>
  <si>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</si>
  <si>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</si>
  <si>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</si>
  <si>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</si>
  <si>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</si>
  <si>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</si>
  <si>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</si>
  <si>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</si>
  <si>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</si>
  <si>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</si>
  <si>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</si>
  <si>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</si>
  <si>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</si>
  <si>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</si>
  <si>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</si>
  <si>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</si>
  <si>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</si>
  <si>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</si>
  <si>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</si>
  <si>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</si>
  <si>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</si>
  <si>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</si>
  <si>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</si>
  <si>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</si>
  <si>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</si>
  <si>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</si>
  <si>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</si>
  <si>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</si>
  <si>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</si>
  <si>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</si>
  <si>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</si>
  <si>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</si>
  <si>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</si>
  <si>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</si>
  <si>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</si>
  <si>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</si>
  <si>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</si>
  <si>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</si>
  <si>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</si>
  <si>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</si>
  <si>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</si>
  <si>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</si>
  <si>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</si>
  <si>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</si>
  <si>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</si>
  <si>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</si>
  <si>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</si>
  <si>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</si>
  <si>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</si>
  <si>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</si>
  <si>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</si>
  <si>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</si>
  <si>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</si>
  <si>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</si>
  <si>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</si>
  <si>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</si>
  <si>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</si>
  <si>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</si>
  <si>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</si>
  <si>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</si>
  <si>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</si>
  <si>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</si>
  <si>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</si>
  <si>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</si>
  <si>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</si>
  <si>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</si>
  <si>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</si>
  <si>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</si>
  <si>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</si>
  <si>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</si>
  <si>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</si>
  <si>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</si>
  <si>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</si>
  <si>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</si>
  <si>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</si>
  <si>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</si>
  <si>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</si>
  <si>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</si>
  <si>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</si>
  <si>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</si>
  <si>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</si>
  <si>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</si>
  <si>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</si>
  <si>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</si>
  <si>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</si>
  <si>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</si>
  <si>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</si>
  <si>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</si>
  <si>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</si>
  <si>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</si>
  <si>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</si>
  <si>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</si>
  <si>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</si>
  <si>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</si>
  <si>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</si>
  <si>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</si>
  <si>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</si>
  <si>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</si>
  <si>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</si>
  <si>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</si>
  <si>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</si>
  <si>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</si>
  <si>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</si>
  <si>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</si>
  <si>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</si>
  <si>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</si>
  <si>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</si>
  <si>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</si>
  <si>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</si>
  <si>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</si>
  <si>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</si>
  <si>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</si>
  <si>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</si>
  <si>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</si>
  <si>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</si>
  <si>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</si>
  <si>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</si>
  <si>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</si>
  <si>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</si>
  <si>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</si>
  <si>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</si>
  <si>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</si>
  <si>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</si>
  <si>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</si>
  <si>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</si>
  <si>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</si>
  <si>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</si>
  <si>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</si>
  <si>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</si>
  <si>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</si>
  <si>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</si>
  <si>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</si>
  <si>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</si>
  <si>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</si>
  <si>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</si>
  <si>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</si>
  <si>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</si>
  <si>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</si>
  <si>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</si>
  <si>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</si>
  <si>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</si>
  <si>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</si>
  <si>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</si>
  <si>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</si>
  <si>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</si>
  <si>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</si>
  <si>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</si>
  <si>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</si>
  <si>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</si>
  <si>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</si>
  <si>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</si>
  <si>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</si>
  <si>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</si>
  <si>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</si>
  <si>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</si>
  <si>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</si>
  <si>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</si>
  <si>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</si>
  <si>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</si>
  <si>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</si>
  <si>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</si>
  <si>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</si>
  <si>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</si>
  <si>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</si>
  <si>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</si>
  <si>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</si>
  <si>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</si>
  <si>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</si>
  <si>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</si>
  <si>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</si>
  <si>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</si>
  <si>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</si>
  <si>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</si>
  <si>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</si>
  <si>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</si>
  <si>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</si>
  <si>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</si>
  <si>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</si>
  <si>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</si>
  <si>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</si>
  <si>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</si>
  <si>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</si>
  <si>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</si>
  <si>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</si>
  <si>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</si>
  <si>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</si>
  <si>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</si>
  <si>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</si>
  <si>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</si>
  <si>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</si>
  <si>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</si>
  <si>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</si>
  <si>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</si>
  <si>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</si>
  <si>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</si>
  <si>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</si>
  <si>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</si>
  <si>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</si>
  <si>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</si>
  <si>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</si>
  <si>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</si>
  <si>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</si>
  <si>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</si>
  <si>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</si>
  <si>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</si>
  <si>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</si>
  <si>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</si>
  <si>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</si>
  <si>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</si>
  <si>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</si>
  <si>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</si>
  <si>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</si>
  <si>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</si>
  <si>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</si>
  <si>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</si>
  <si>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</si>
  <si>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</si>
  <si>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</si>
  <si>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</si>
  <si>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</si>
  <si>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</si>
  <si>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</si>
  <si>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</si>
  <si>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</si>
  <si>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</si>
  <si>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</si>
  <si>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</si>
  <si>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</si>
  <si>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</si>
  <si>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</si>
  <si>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</si>
  <si>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</si>
  <si>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</si>
  <si>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</si>
  <si>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</si>
  <si>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</si>
  <si>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</si>
  <si>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</si>
  <si>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</si>
  <si>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</si>
  <si>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</si>
  <si>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</si>
  <si>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</si>
  <si>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</si>
  <si>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</si>
  <si>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</si>
  <si>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</si>
  <si>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</si>
  <si>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</si>
  <si>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</si>
  <si>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</si>
  <si>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</si>
  <si>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</si>
  <si>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</si>
  <si>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</si>
  <si>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</si>
  <si>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</si>
  <si>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</si>
  <si>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</si>
  <si>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</si>
  <si>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</si>
  <si>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</si>
  <si>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</si>
  <si>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</si>
  <si>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</si>
  <si>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</si>
  <si>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</si>
  <si>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</si>
  <si>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</si>
  <si>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</si>
  <si>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</si>
  <si>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</si>
  <si>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</si>
  <si>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</si>
  <si>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</si>
  <si>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</si>
  <si>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</si>
  <si>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</si>
  <si>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</si>
  <si>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</si>
  <si>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</si>
  <si>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</si>
  <si>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</si>
  <si>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</si>
  <si>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</si>
  <si>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</si>
  <si>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</si>
  <si>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</si>
  <si>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</si>
  <si>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</si>
  <si>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</si>
  <si>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</si>
  <si>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</si>
  <si>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</si>
  <si>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</si>
  <si>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</si>
  <si>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</si>
  <si>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</si>
  <si>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</si>
  <si>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</si>
  <si>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</si>
  <si>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</si>
  <si>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</si>
  <si>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</si>
  <si>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</si>
  <si>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</si>
  <si>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</si>
  <si>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</si>
  <si>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</si>
  <si>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</si>
  <si>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</si>
  <si>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</si>
  <si>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</si>
  <si>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</si>
  <si>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</si>
  <si>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</si>
  <si>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</si>
  <si>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</si>
  <si>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</si>
  <si>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</si>
  <si>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</si>
  <si>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</si>
  <si>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</si>
  <si>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</si>
  <si>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</si>
  <si>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</si>
  <si>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</si>
  <si>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</si>
  <si>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</si>
  <si>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</si>
  <si>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</si>
  <si>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</si>
  <si>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</si>
  <si>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</si>
  <si>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</si>
  <si>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</si>
  <si>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</si>
  <si>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</si>
  <si>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</si>
  <si>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</si>
  <si>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</si>
  <si>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</si>
  <si>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</si>
  <si>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</si>
  <si>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</si>
  <si>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</si>
  <si>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</si>
  <si>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</si>
  <si>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</si>
  <si>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</si>
  <si>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</si>
  <si>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</si>
  <si>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</si>
  <si>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</si>
  <si>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</si>
  <si>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</si>
  <si>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</si>
  <si>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</si>
  <si>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</si>
  <si>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</si>
  <si>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</si>
  <si>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</si>
  <si>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</si>
  <si>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</si>
  <si>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</si>
  <si>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</si>
  <si>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</si>
  <si>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</si>
  <si>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</si>
  <si>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</si>
  <si>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</si>
  <si>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</si>
  <si>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</si>
  <si>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</si>
  <si>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</si>
  <si>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</si>
  <si>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</si>
  <si>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</si>
  <si>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</si>
  <si>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</si>
  <si>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</si>
  <si>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</si>
  <si>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</si>
  <si>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</si>
  <si>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</si>
  <si>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</si>
  <si>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</si>
  <si>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</si>
  <si>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</si>
  <si>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</si>
  <si>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</si>
  <si>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</si>
  <si>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</si>
  <si>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</si>
  <si>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</si>
  <si>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</si>
  <si>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</si>
  <si>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</si>
  <si>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</si>
  <si>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</si>
  <si>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</si>
  <si>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</si>
  <si>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</si>
  <si>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</si>
  <si>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</si>
  <si>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</si>
  <si>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</si>
  <si>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</si>
  <si>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</si>
  <si>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</si>
  <si>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</si>
  <si>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</si>
  <si>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</si>
  <si>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</si>
  <si>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</si>
  <si>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</si>
  <si>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</si>
  <si>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</si>
  <si>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</si>
  <si>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</si>
  <si>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</si>
  <si>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</si>
  <si>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</si>
  <si>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</si>
  <si>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</si>
  <si>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</si>
  <si>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</si>
  <si>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</si>
  <si>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</si>
  <si>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</si>
  <si>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</si>
  <si>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</si>
  <si>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</si>
  <si>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</si>
  <si>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</si>
  <si>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</si>
  <si>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</si>
  <si>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</si>
  <si>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</si>
  <si>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</si>
  <si>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</si>
  <si>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</si>
  <si>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</si>
  <si>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</si>
  <si>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</si>
  <si>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</si>
  <si>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</si>
  <si>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</si>
  <si>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</si>
  <si>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</si>
  <si>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</si>
  <si>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</si>
  <si>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</si>
  <si>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</si>
  <si>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</si>
  <si>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</si>
  <si>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</si>
  <si>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</si>
  <si>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</si>
  <si>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</si>
  <si>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</si>
  <si>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</si>
  <si>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</si>
  <si>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</si>
  <si>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</si>
  <si>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</si>
  <si>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</si>
  <si>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</si>
  <si>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</si>
  <si>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</si>
  <si>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</si>
  <si>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</si>
  <si>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</si>
  <si>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</si>
  <si>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</si>
  <si>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</si>
  <si>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</si>
  <si>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</si>
  <si>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</si>
  <si>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</si>
  <si>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</si>
  <si>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</si>
  <si>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</si>
  <si>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</si>
  <si>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</si>
  <si>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</si>
  <si>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</si>
  <si>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</si>
  <si>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</si>
  <si>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</si>
  <si>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</si>
  <si>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</si>
  <si>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</si>
  <si>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</si>
  <si>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</si>
  <si>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</si>
  <si>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</si>
  <si>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</si>
  <si>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</si>
  <si>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</si>
  <si>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</si>
  <si>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</si>
  <si>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</si>
  <si>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</si>
  <si>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</si>
  <si>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</si>
  <si>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</si>
  <si>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</si>
  <si>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</si>
  <si>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</si>
  <si>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</si>
  <si>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</si>
  <si>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</si>
  <si>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</si>
  <si>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</si>
  <si>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</si>
  <si>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</si>
  <si>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</si>
  <si>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</si>
  <si>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</si>
  <si>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</si>
  <si>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</si>
  <si>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</si>
  <si>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</si>
  <si>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</si>
  <si>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</si>
  <si>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</si>
  <si>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</si>
  <si>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</si>
  <si>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</si>
  <si>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</si>
  <si>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</si>
  <si>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</si>
  <si>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</si>
  <si>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</si>
  <si>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</si>
  <si>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</si>
  <si>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</si>
  <si>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</si>
  <si>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</si>
  <si>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</si>
  <si>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</si>
  <si>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</si>
  <si>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</si>
  <si>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</si>
  <si>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</si>
  <si>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</si>
  <si>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</si>
  <si>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</si>
  <si>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</si>
  <si>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</si>
  <si>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</si>
  <si>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</si>
  <si>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</si>
  <si>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</si>
  <si>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</si>
  <si>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</si>
  <si>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</si>
  <si>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</si>
  <si>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</si>
  <si>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</si>
  <si>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</si>
  <si>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</si>
  <si>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</si>
  <si>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</si>
  <si>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</si>
  <si>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</si>
  <si>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</si>
  <si>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</si>
  <si>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</si>
  <si>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</si>
  <si>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</si>
  <si>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</si>
  <si>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</si>
  <si>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</si>
  <si>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</si>
  <si>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</si>
  <si>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</si>
  <si>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</si>
  <si>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</si>
  <si>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</si>
  <si>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</si>
  <si>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</si>
  <si>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</si>
  <si>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</si>
  <si>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</si>
  <si>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</si>
  <si>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</si>
  <si>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</si>
  <si>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</si>
  <si>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</si>
  <si>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</si>
  <si>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</si>
  <si>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</si>
  <si>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</si>
  <si>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</si>
  <si>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</si>
  <si>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</si>
  <si>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</si>
  <si>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</si>
  <si>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</si>
  <si>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</si>
  <si>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</si>
  <si>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</si>
  <si>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</si>
  <si>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</si>
  <si>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</si>
  <si>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</si>
  <si>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</si>
  <si>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</si>
  <si>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</si>
  <si>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</si>
  <si>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</si>
  <si>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</si>
  <si>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</si>
  <si>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</si>
  <si>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</si>
  <si>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</si>
  <si>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</si>
  <si>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</si>
  <si>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</si>
  <si>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</si>
  <si>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</si>
  <si>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</si>
  <si>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</si>
  <si>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</si>
  <si>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</si>
  <si>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</si>
  <si>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</si>
  <si>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</si>
  <si>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</si>
  <si>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</si>
  <si>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</si>
  <si>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</si>
  <si>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</si>
  <si>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</si>
  <si>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</si>
  <si>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</si>
  <si>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</si>
  <si>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</si>
  <si>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</si>
  <si>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</si>
  <si>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</si>
  <si>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</si>
  <si>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</si>
  <si>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</si>
  <si>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</si>
  <si>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</si>
  <si>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</si>
  <si>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</si>
  <si>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</si>
  <si>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</si>
  <si>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</si>
  <si>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</si>
  <si>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</si>
  <si>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</si>
  <si>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</si>
  <si>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</si>
  <si>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</si>
  <si>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</si>
  <si>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</si>
  <si>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</si>
  <si>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</si>
  <si>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</si>
  <si>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</si>
  <si>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</si>
  <si>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</si>
  <si>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</si>
  <si>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</si>
  <si>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</si>
  <si>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</si>
  <si>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</si>
  <si>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</si>
  <si>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</si>
  <si>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</si>
  <si>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</si>
  <si>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</si>
  <si>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</si>
  <si>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</si>
  <si>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</si>
  <si>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</si>
  <si>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</si>
  <si>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</si>
  <si>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</si>
  <si>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</si>
  <si>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</si>
  <si>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</si>
  <si>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</si>
  <si>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</si>
  <si>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</si>
  <si>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</si>
  <si>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</si>
  <si>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</si>
  <si>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</si>
  <si>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</si>
  <si>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</si>
  <si>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</si>
  <si>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</si>
  <si>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</si>
  <si>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</si>
  <si>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</si>
  <si>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</si>
  <si>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</si>
  <si>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</si>
  <si>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</si>
  <si>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</si>
  <si>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</si>
  <si>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</si>
  <si>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</si>
  <si>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</si>
  <si>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</si>
  <si>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</si>
  <si>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</si>
  <si>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</si>
  <si>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</si>
  <si>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</si>
  <si>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</si>
  <si>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</si>
  <si>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</si>
  <si>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</si>
  <si>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</si>
  <si>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</si>
  <si>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</si>
  <si>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</si>
  <si>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</si>
  <si>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</si>
  <si>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</si>
  <si>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</si>
  <si>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</si>
  <si>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</si>
  <si>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</si>
  <si>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</si>
  <si>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</si>
  <si>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</si>
  <si>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</si>
  <si>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</si>
  <si>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</si>
  <si>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</si>
  <si>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</si>
  <si>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</si>
  <si>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</si>
  <si>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</si>
  <si>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</si>
  <si>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</si>
  <si>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</si>
  <si>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</si>
  <si>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</si>
  <si>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</si>
  <si>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</si>
  <si>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</si>
  <si>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</si>
  <si>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</si>
  <si>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</si>
  <si>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</si>
  <si>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</si>
  <si>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</si>
  <si>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</si>
  <si>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</si>
  <si>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</si>
  <si>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</si>
  <si>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</si>
  <si>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</si>
  <si>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</si>
  <si>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</si>
  <si>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</si>
  <si>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</si>
  <si>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</si>
  <si>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</si>
  <si>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</si>
  <si>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</si>
  <si>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</si>
  <si>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</si>
  <si>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</si>
  <si>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</si>
  <si>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</si>
  <si>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</si>
  <si>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</si>
  <si>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</si>
  <si>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</si>
  <si>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</si>
  <si>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</si>
  <si>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</si>
  <si>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</si>
  <si>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</si>
  <si>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</si>
  <si>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</si>
  <si>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</si>
  <si>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</si>
  <si>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</si>
  <si>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</si>
  <si>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</si>
  <si>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</si>
  <si>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</si>
  <si>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</si>
  <si>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</si>
  <si>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</si>
  <si>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</si>
  <si>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</si>
  <si>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</si>
  <si>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</si>
  <si>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</si>
  <si>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</si>
  <si>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</si>
  <si>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</si>
  <si>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</si>
  <si>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</si>
  <si>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</si>
  <si>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</si>
  <si>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</si>
  <si>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</si>
  <si>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</si>
  <si>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</si>
  <si>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</si>
  <si>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</si>
  <si>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</si>
  <si>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</si>
  <si>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</si>
  <si>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</si>
  <si>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</si>
  <si>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</si>
  <si>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</si>
  <si>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</si>
  <si>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</si>
  <si>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</si>
  <si>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</si>
  <si>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</si>
  <si>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</si>
  <si>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</si>
  <si>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</si>
  <si>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</si>
  <si>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</si>
  <si>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</si>
  <si>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</si>
  <si>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</si>
  <si>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</si>
  <si>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</si>
  <si>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</si>
  <si>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</si>
  <si>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</si>
  <si>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</si>
  <si>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</si>
  <si>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</si>
  <si>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</si>
  <si>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</si>
  <si>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</si>
  <si>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</si>
  <si>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</si>
  <si>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</si>
  <si>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</si>
  <si>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</si>
  <si>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</si>
  <si>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</si>
  <si>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</si>
  <si>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</si>
  <si>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</si>
  <si>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</si>
  <si>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</si>
  <si>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</si>
  <si>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</si>
  <si>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</si>
  <si>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</si>
  <si>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</si>
  <si>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</si>
  <si>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</si>
  <si>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</si>
  <si>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</si>
  <si>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</si>
  <si>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</si>
  <si>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</si>
  <si>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</si>
  <si>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</si>
  <si>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</si>
  <si>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</si>
  <si>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</si>
  <si>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</si>
  <si>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</si>
  <si>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</si>
  <si>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</si>
  <si>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</si>
  <si>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</si>
  <si>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</si>
  <si>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</si>
  <si>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</si>
  <si>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</si>
  <si>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</si>
  <si>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</si>
  <si>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</si>
  <si>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</si>
  <si>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</si>
  <si>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</si>
  <si>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</si>
  <si>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</si>
  <si>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</si>
  <si>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</si>
  <si>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</si>
  <si>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</si>
  <si>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</si>
  <si>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</si>
  <si>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</si>
  <si>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</si>
  <si>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</si>
  <si>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</si>
  <si>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</si>
  <si>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</si>
  <si>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</si>
  <si>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</si>
  <si>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</si>
  <si>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</si>
  <si>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</si>
  <si>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</si>
  <si>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</si>
  <si>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</si>
  <si>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</si>
  <si>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</si>
  <si>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</si>
  <si>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</si>
  <si>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</si>
  <si>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</si>
  <si>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</si>
  <si>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</si>
  <si>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</si>
  <si>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</si>
  <si>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</si>
  <si>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</si>
  <si>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</si>
  <si>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</si>
  <si>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</si>
  <si>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</si>
  <si>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</si>
  <si>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</si>
  <si>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</si>
  <si>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</si>
  <si>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</si>
  <si>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</si>
  <si>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</si>
  <si>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</si>
  <si>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</si>
  <si>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</si>
  <si>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</si>
  <si>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</si>
  <si>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</si>
  <si>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</si>
  <si>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</si>
  <si>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</si>
  <si>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</si>
  <si>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</si>
  <si>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</si>
  <si>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</si>
  <si>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</si>
  <si>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</si>
  <si>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</si>
  <si>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</si>
  <si>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</si>
  <si>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</si>
  <si>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</si>
  <si>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</si>
  <si>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</si>
  <si>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</si>
  <si>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</si>
  <si>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</si>
  <si>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</si>
  <si>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</si>
  <si>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</si>
  <si>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</si>
  <si>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</si>
  <si>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</si>
  <si>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</si>
  <si>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</si>
  <si>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</si>
  <si>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</si>
  <si>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</si>
  <si>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</si>
  <si>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</si>
  <si>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</si>
  <si>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</si>
  <si>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</si>
  <si>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</si>
  <si>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</si>
  <si>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</si>
  <si>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</si>
  <si>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</si>
  <si>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</si>
  <si>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</si>
  <si>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</si>
  <si>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</si>
  <si>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</si>
  <si>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</si>
  <si>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</si>
  <si>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</si>
  <si>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</si>
  <si>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</si>
  <si>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</si>
  <si>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</si>
  <si>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</si>
  <si>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</si>
  <si>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</si>
  <si>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</si>
  <si>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</si>
  <si>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</si>
  <si>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</si>
  <si>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</si>
  <si>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</si>
  <si>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</si>
  <si>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</si>
  <si>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</si>
  <si>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</si>
  <si>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</si>
  <si>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</si>
  <si>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</si>
  <si>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</si>
  <si>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</si>
  <si>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</si>
  <si>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</si>
  <si>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</si>
  <si>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</si>
  <si>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</si>
  <si>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</si>
  <si>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</si>
  <si>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</si>
  <si>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</si>
  <si>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</si>
  <si>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</si>
  <si>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</si>
  <si>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</si>
  <si>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</si>
  <si>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</si>
  <si>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</si>
  <si>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</si>
  <si>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</si>
  <si>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</si>
  <si>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</si>
  <si>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</si>
  <si>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</si>
  <si>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</si>
  <si>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</si>
  <si>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</si>
  <si>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</si>
  <si>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</si>
  <si>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</si>
  <si>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</si>
  <si>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</si>
  <si>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</si>
  <si>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</si>
  <si>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</si>
  <si>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</si>
  <si>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</si>
  <si>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</si>
  <si>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</si>
  <si>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</si>
  <si>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</si>
  <si>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</si>
  <si>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</si>
  <si>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</si>
  <si>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</si>
  <si>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</si>
  <si>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</si>
  <si>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</si>
  <si>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</si>
  <si>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</si>
  <si>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</si>
  <si>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</si>
  <si>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</si>
  <si>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</si>
  <si>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</si>
  <si>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</si>
  <si>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</si>
  <si>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</si>
  <si>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</si>
  <si>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</si>
  <si>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</si>
  <si>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</si>
  <si>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</si>
  <si>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</si>
  <si>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</si>
  <si>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</si>
  <si>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</si>
  <si>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</si>
  <si>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</si>
  <si>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</si>
  <si>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</si>
  <si>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</si>
  <si>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</si>
  <si>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</si>
  <si>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</si>
  <si>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</si>
  <si>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</si>
  <si>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</si>
  <si>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</si>
  <si>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</si>
  <si>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</si>
  <si>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</si>
  <si>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</si>
  <si>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</si>
  <si>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</si>
  <si>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</si>
  <si>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</si>
  <si>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</si>
  <si>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</si>
  <si>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</si>
  <si>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</si>
  <si>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</si>
  <si>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</si>
  <si>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</si>
  <si>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</si>
  <si>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</si>
  <si>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</si>
  <si>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</si>
  <si>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</si>
  <si>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</si>
  <si>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</si>
  <si>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</si>
  <si>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</si>
  <si>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</si>
  <si>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</si>
  <si>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</si>
  <si>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</si>
  <si>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</si>
  <si>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</si>
  <si>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</si>
  <si>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</si>
  <si>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</si>
  <si>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</si>
  <si>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</si>
  <si>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</si>
  <si>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</si>
  <si>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</si>
  <si>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</si>
  <si>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</si>
  <si>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</si>
  <si>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</si>
  <si>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</si>
  <si>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</si>
  <si>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</si>
  <si>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</si>
  <si>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</si>
  <si>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</si>
  <si>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</si>
  <si>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</si>
  <si>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</si>
  <si>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</si>
  <si>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</si>
  <si>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</si>
  <si>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</si>
  <si>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</si>
  <si>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</si>
  <si>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</si>
  <si>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</si>
  <si>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</si>
  <si>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</si>
  <si>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</si>
  <si>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</si>
  <si>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</si>
  <si>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</si>
  <si>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</si>
  <si>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</si>
  <si>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</si>
  <si>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</si>
  <si>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</si>
  <si>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</si>
  <si>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</si>
  <si>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</si>
  <si>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</si>
  <si>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</si>
  <si>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</si>
  <si>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</si>
  <si>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</si>
  <si>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</si>
  <si>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</si>
  <si>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</si>
  <si>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</si>
  <si>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</si>
  <si>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</si>
  <si>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</si>
  <si>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</si>
  <si>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</si>
  <si>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</si>
  <si>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</si>
  <si>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</si>
  <si>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</si>
  <si>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</si>
  <si>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</si>
  <si>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</si>
  <si>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</si>
  <si>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</si>
  <si>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</si>
  <si>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</si>
  <si>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</si>
  <si>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</si>
  <si>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</si>
  <si>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</si>
  <si>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</si>
  <si>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</si>
  <si>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</si>
  <si>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</si>
  <si>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</si>
  <si>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</si>
  <si>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</si>
  <si>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</si>
  <si>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</si>
  <si>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</si>
  <si>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</si>
  <si>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</si>
  <si>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</si>
  <si>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</si>
  <si>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</si>
  <si>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</si>
  <si>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</si>
  <si>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</si>
  <si>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</si>
  <si>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</si>
  <si>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</si>
  <si>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</si>
  <si>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</si>
  <si>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</si>
  <si>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</si>
  <si>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</si>
  <si>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</si>
  <si>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</si>
  <si>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</si>
  <si>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</si>
  <si>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</si>
  <si>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</si>
  <si>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</si>
  <si>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</si>
  <si>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</si>
  <si>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</si>
  <si>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</si>
  <si>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</si>
  <si>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</si>
  <si>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</si>
  <si>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</si>
  <si>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</si>
  <si>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</si>
  <si>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</si>
  <si>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</si>
  <si>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</si>
  <si>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</si>
  <si>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</si>
  <si>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</si>
  <si>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</si>
  <si>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</si>
  <si>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</si>
  <si>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</si>
  <si>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</si>
  <si>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</si>
  <si>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</si>
  <si>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</si>
  <si>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</si>
  <si>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</si>
  <si>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</si>
  <si>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</si>
  <si>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</si>
  <si>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</si>
  <si>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</si>
  <si>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</si>
  <si>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</si>
  <si>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</si>
  <si>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</si>
  <si>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</si>
  <si>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</si>
  <si>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</si>
  <si>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</si>
  <si>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</si>
  <si>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</si>
  <si>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</si>
  <si>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</si>
  <si>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</si>
  <si>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</si>
  <si>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</si>
  <si>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</si>
  <si>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</si>
  <si>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</si>
  <si>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</si>
  <si>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</si>
  <si>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</si>
  <si>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</si>
  <si>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</si>
  <si>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</si>
  <si>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</si>
  <si>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</si>
  <si>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</si>
  <si>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</si>
  <si>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</si>
  <si>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</si>
  <si>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</si>
  <si>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</si>
  <si>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</si>
  <si>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</si>
  <si>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</si>
  <si>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</si>
  <si>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</si>
  <si>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</si>
  <si>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</si>
  <si>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</si>
  <si>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</si>
  <si>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</si>
  <si>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</si>
  <si>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</si>
  <si>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</si>
  <si>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</si>
  <si>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</si>
  <si>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</si>
  <si>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</si>
  <si>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</si>
  <si>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</si>
  <si>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</si>
  <si>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</si>
  <si>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</si>
  <si>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</si>
  <si>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</si>
  <si>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</si>
  <si>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</si>
  <si>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</si>
  <si>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</si>
  <si>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</si>
  <si>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</si>
  <si>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</si>
  <si>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</si>
  <si>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</si>
  <si>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</si>
  <si>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</si>
  <si>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</si>
  <si>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</si>
  <si>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</si>
  <si>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</si>
  <si>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</si>
  <si>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</si>
  <si>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</si>
  <si>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</si>
  <si>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</si>
  <si>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</si>
  <si>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</si>
  <si>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</si>
  <si>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</si>
  <si>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</si>
  <si>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</si>
  <si>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</si>
  <si>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</si>
  <si>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</si>
  <si>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</si>
  <si>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</si>
  <si>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</si>
  <si>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</si>
  <si>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</si>
  <si>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</si>
  <si>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</si>
  <si>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</si>
  <si>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</si>
  <si>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</si>
  <si>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</si>
  <si>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</si>
  <si>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</si>
  <si>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</si>
  <si>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</si>
  <si>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</si>
  <si>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</si>
  <si>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</si>
  <si>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</si>
  <si>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</si>
  <si>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</si>
  <si>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</si>
  <si>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</si>
  <si>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</si>
  <si>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</si>
  <si>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</si>
  <si>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</si>
  <si>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</si>
  <si>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</si>
  <si>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</si>
  <si>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</si>
  <si>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</si>
  <si>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</si>
  <si>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</si>
  <si>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</si>
  <si>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</si>
  <si>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</si>
  <si>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</si>
  <si>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</si>
  <si>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</si>
  <si>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</si>
  <si>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</si>
  <si>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</si>
  <si>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</si>
  <si>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</si>
  <si>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</si>
  <si>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</si>
  <si>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</si>
  <si>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</si>
  <si>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</si>
  <si>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</si>
  <si>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</si>
  <si>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</si>
  <si>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</si>
  <si>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</si>
  <si>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</si>
  <si>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</si>
  <si>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</si>
  <si>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</si>
  <si>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</si>
  <si>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</si>
  <si>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</si>
  <si>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</si>
  <si>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</si>
  <si>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</si>
  <si>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</si>
  <si>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</si>
  <si>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</si>
  <si>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</si>
  <si>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</si>
  <si>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</si>
  <si>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</si>
  <si>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</si>
  <si>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</si>
  <si>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</si>
  <si>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</si>
  <si>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</si>
  <si>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</si>
  <si>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</si>
  <si>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</si>
  <si>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</si>
  <si>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</si>
  <si>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</si>
  <si>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</si>
  <si>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</si>
  <si>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</si>
  <si>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</si>
  <si>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</si>
  <si>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</si>
  <si>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</si>
  <si>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</si>
  <si>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</si>
  <si>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</si>
  <si>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</si>
  <si>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</si>
  <si>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</si>
  <si>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</si>
  <si>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</si>
  <si>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</si>
  <si>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</si>
  <si>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</si>
  <si>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</si>
  <si>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</si>
  <si>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</si>
  <si>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</si>
  <si>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</si>
  <si>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</si>
  <si>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</si>
  <si>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</si>
  <si>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</si>
  <si>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</si>
  <si>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</si>
  <si>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</si>
  <si>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</si>
  <si>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</si>
  <si>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</si>
  <si>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</si>
  <si>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</si>
  <si>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</si>
  <si>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</si>
  <si>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</si>
  <si>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</si>
  <si>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</si>
  <si>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</si>
  <si>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</si>
  <si>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</si>
  <si>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</si>
  <si>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</si>
  <si>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</si>
  <si>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</si>
  <si>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</si>
  <si>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</si>
  <si>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</si>
  <si>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</si>
  <si>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</si>
  <si>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</si>
  <si>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</si>
  <si>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</si>
  <si>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</si>
  <si>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</si>
  <si>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</si>
  <si>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</si>
  <si>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</si>
  <si>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</si>
  <si>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</si>
  <si>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</si>
  <si>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</si>
  <si>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</si>
  <si>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</si>
  <si>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</si>
  <si>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</si>
  <si>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</si>
  <si>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</si>
  <si>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</si>
  <si>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</si>
  <si>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</si>
  <si>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</si>
  <si>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</si>
  <si>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</si>
  <si>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</si>
  <si>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</si>
  <si>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</si>
  <si>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</si>
  <si>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</si>
  <si>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</si>
  <si>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</si>
  <si>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</si>
  <si>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</si>
  <si>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</si>
  <si>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</si>
  <si>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</si>
  <si>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</si>
  <si>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</si>
  <si>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</si>
  <si>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</si>
  <si>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</si>
  <si>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</si>
  <si>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</si>
  <si>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</si>
  <si>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</si>
  <si>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</si>
  <si>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</si>
  <si>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</si>
  <si>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</si>
  <si>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</si>
  <si>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</si>
  <si>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</si>
  <si>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</si>
  <si>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</si>
  <si>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</si>
  <si>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</si>
  <si>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</si>
  <si>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</si>
  <si>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</si>
  <si>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</si>
  <si>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</si>
  <si>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</si>
  <si>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</si>
  <si>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</si>
  <si>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</si>
  <si>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</si>
  <si>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</si>
  <si>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</si>
  <si>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</si>
  <si>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</si>
  <si>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</si>
  <si>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</si>
  <si>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</si>
  <si>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</si>
  <si>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</si>
  <si>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</si>
  <si>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</si>
  <si>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</si>
  <si>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</si>
  <si>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</si>
  <si>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</si>
  <si>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</si>
  <si>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</si>
  <si>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</si>
  <si>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</si>
  <si>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</si>
  <si>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</si>
  <si>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</si>
  <si>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</si>
  <si>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</si>
  <si>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</si>
  <si>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</si>
  <si>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</si>
  <si>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</si>
  <si>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</si>
  <si>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</si>
  <si>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</si>
  <si>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</si>
  <si>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</si>
  <si>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</si>
  <si>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</si>
  <si>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</si>
  <si>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</si>
  <si>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</si>
  <si>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</si>
  <si>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</si>
  <si>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</si>
  <si>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</si>
  <si>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</si>
  <si>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</si>
  <si>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</si>
  <si>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</si>
  <si>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</si>
  <si>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</si>
  <si>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</si>
  <si>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</si>
  <si>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</si>
  <si>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</si>
  <si>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</si>
  <si>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</si>
  <si>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</si>
  <si>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</si>
  <si>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</si>
  <si>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</si>
  <si>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</si>
  <si>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</si>
  <si>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</si>
  <si>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</si>
  <si>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</si>
  <si>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</si>
  <si>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</si>
  <si>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</si>
  <si>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</si>
  <si>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</si>
  <si>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</si>
  <si>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</si>
  <si>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</si>
  <si>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</si>
  <si>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</si>
  <si>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</si>
  <si>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</si>
  <si>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</si>
  <si>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</si>
  <si>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</si>
  <si>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</si>
  <si>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</si>
  <si>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</si>
  <si>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</si>
  <si>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</si>
  <si>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</si>
  <si>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</si>
  <si>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</si>
  <si>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</si>
  <si>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</si>
  <si>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</si>
  <si>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</si>
  <si>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</si>
  <si>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</si>
  <si>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</si>
  <si>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</si>
  <si>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</si>
  <si>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</si>
  <si>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</si>
  <si>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</si>
  <si>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</si>
  <si>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</si>
  <si>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</si>
  <si>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</si>
  <si>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</si>
  <si>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</si>
  <si>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</si>
  <si>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</si>
  <si>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</si>
  <si>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</si>
  <si>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</si>
  <si>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</si>
  <si>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</si>
  <si>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</si>
  <si>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</si>
  <si>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</si>
  <si>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</si>
  <si>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</si>
  <si>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</si>
  <si>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</si>
  <si>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</si>
  <si>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</si>
  <si>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</si>
  <si>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</si>
  <si>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</si>
  <si>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</si>
  <si>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</si>
  <si>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</si>
  <si>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</si>
  <si>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</si>
  <si>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</si>
  <si>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</si>
  <si>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</si>
  <si>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</si>
  <si>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</si>
  <si>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</si>
  <si>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</si>
  <si>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</si>
  <si>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</si>
  <si>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</si>
  <si>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</si>
  <si>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</si>
  <si>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</si>
  <si>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</si>
  <si>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</si>
  <si>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</si>
  <si>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</si>
  <si>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</si>
  <si>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</si>
  <si>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</si>
  <si>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</si>
  <si>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</si>
  <si>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</si>
  <si>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</si>
  <si>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</si>
  <si>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</si>
  <si>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</si>
  <si>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</si>
  <si>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</si>
  <si>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</si>
  <si>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</si>
  <si>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</si>
  <si>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</si>
  <si>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</si>
  <si>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</si>
  <si>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</si>
  <si>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</si>
  <si>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</si>
  <si>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</si>
  <si>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</si>
  <si>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</si>
  <si>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</si>
  <si>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</si>
  <si>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</si>
  <si>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</si>
  <si>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</si>
  <si>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</si>
  <si>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</si>
  <si>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</si>
  <si>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</si>
  <si>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</si>
  <si>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</si>
  <si>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</si>
  <si>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</si>
  <si>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</si>
  <si>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</si>
  <si>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</si>
  <si>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</si>
  <si>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</si>
  <si>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</si>
  <si>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</si>
  <si>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</si>
  <si>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</si>
  <si>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</si>
  <si>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</si>
  <si>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</si>
  <si>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</si>
  <si>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</si>
  <si>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</si>
  <si>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</si>
  <si>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</si>
  <si>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</si>
  <si>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</si>
  <si>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</si>
  <si>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</si>
  <si>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</si>
  <si>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</si>
  <si>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</si>
  <si>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</si>
  <si>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</si>
  <si>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</si>
  <si>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</si>
  <si>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</si>
  <si>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</si>
  <si>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</si>
  <si>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</si>
  <si>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</si>
  <si>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</si>
  <si>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</si>
  <si>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</si>
  <si>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</si>
  <si>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</si>
  <si>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</si>
  <si>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</si>
  <si>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</si>
  <si>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</si>
  <si>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</si>
  <si>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</si>
  <si>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</si>
  <si>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</si>
  <si>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</si>
  <si>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</si>
  <si>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</si>
  <si>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</si>
  <si>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</si>
  <si>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</si>
  <si>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</si>
  <si>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</si>
  <si>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</si>
  <si>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</si>
  <si>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</si>
  <si>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</si>
  <si>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</si>
  <si>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</si>
  <si>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</si>
  <si>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</si>
  <si>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</si>
  <si>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</si>
  <si>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</si>
  <si>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</si>
  <si>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</si>
  <si>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</si>
  <si>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</si>
  <si>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</si>
  <si>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</si>
  <si>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</si>
  <si>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</si>
  <si>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</si>
  <si>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</si>
  <si>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</si>
  <si>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</si>
  <si>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</si>
  <si>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</si>
  <si>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</si>
  <si>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</si>
  <si>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</si>
  <si>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</si>
  <si>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</si>
  <si>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</si>
  <si>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</si>
  <si>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</si>
  <si>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</si>
  <si>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</si>
  <si>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</si>
  <si>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</si>
  <si>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</si>
  <si>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</si>
  <si>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</si>
  <si>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</si>
  <si>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</si>
  <si>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</si>
  <si>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</si>
  <si>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</si>
  <si>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</si>
  <si>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</si>
  <si>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</si>
  <si>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</si>
  <si>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</si>
  <si>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</si>
  <si>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</si>
  <si>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</si>
  <si>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</si>
  <si>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</si>
  <si>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</si>
  <si>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</si>
  <si>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</si>
  <si>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</si>
  <si>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</si>
  <si>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</si>
  <si>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</si>
  <si>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</si>
  <si>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</si>
  <si>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</si>
  <si>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</si>
  <si>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</si>
  <si>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</si>
  <si>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</si>
  <si>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</si>
  <si>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</si>
  <si>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</si>
  <si>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</si>
  <si>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</si>
  <si>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</si>
  <si>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</si>
  <si>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</si>
  <si>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</si>
  <si>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</si>
  <si>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</si>
  <si>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</si>
  <si>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</si>
  <si>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</si>
  <si>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</si>
  <si>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</si>
  <si>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</si>
  <si>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</si>
  <si>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</si>
  <si>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</si>
  <si>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</si>
  <si>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</si>
  <si>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</si>
  <si>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</si>
  <si>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</si>
  <si>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</si>
  <si>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</si>
  <si>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</si>
  <si>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</si>
  <si>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</si>
  <si>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</si>
  <si>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</si>
  <si>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</si>
  <si>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</si>
  <si>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</si>
  <si>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</si>
  <si>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</si>
  <si>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</si>
  <si>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</si>
  <si>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</si>
  <si>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</si>
  <si>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</si>
  <si>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</si>
  <si>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</si>
  <si>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</si>
  <si>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</si>
  <si>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</si>
  <si>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</si>
  <si>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</si>
  <si>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</si>
  <si>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</si>
  <si>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</si>
  <si>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</si>
  <si>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</si>
  <si>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</si>
  <si>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</si>
  <si>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</si>
  <si>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</si>
  <si>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</si>
  <si>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</si>
  <si>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</si>
  <si>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</si>
  <si>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</si>
  <si>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</si>
  <si>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</si>
  <si>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</si>
  <si>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</si>
  <si>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</si>
  <si>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</si>
  <si>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</si>
  <si>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</si>
  <si>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</si>
  <si>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</si>
  <si>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</si>
  <si>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</si>
  <si>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</si>
  <si>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</si>
  <si>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</si>
  <si>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</si>
  <si>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</si>
  <si>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</si>
  <si>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</si>
  <si>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</si>
  <si>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</si>
  <si>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</si>
  <si>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</si>
  <si>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</si>
  <si>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</si>
  <si>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</si>
  <si>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</si>
  <si>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</si>
  <si>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</si>
  <si>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</si>
  <si>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</si>
  <si>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</si>
  <si>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</si>
  <si>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</si>
  <si>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</si>
  <si>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</si>
  <si>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</si>
  <si>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</si>
  <si>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</si>
  <si>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</si>
  <si>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</si>
  <si>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</si>
  <si>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</si>
  <si>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</si>
  <si>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</si>
  <si>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</si>
  <si>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</si>
  <si>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</si>
  <si>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</si>
  <si>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</si>
  <si>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</si>
  <si>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</si>
  <si>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</si>
  <si>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</si>
  <si>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</si>
  <si>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</si>
  <si>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</si>
  <si>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</si>
  <si>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</si>
  <si>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</si>
  <si>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</si>
  <si>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</si>
  <si>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</si>
  <si>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</si>
  <si>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</si>
  <si>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</si>
  <si>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</si>
  <si>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</si>
  <si>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</si>
  <si>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</si>
  <si>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</si>
  <si>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</si>
  <si>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</si>
  <si>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</si>
  <si>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</si>
  <si>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</si>
  <si>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</si>
  <si>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</si>
  <si>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</si>
  <si>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</si>
  <si>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</si>
  <si>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</si>
  <si>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</si>
  <si>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</si>
  <si>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</si>
  <si>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</si>
  <si>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</si>
  <si>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</si>
  <si>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</si>
  <si>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</si>
  <si>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</si>
  <si>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</si>
  <si>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</si>
  <si>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</si>
  <si>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</si>
  <si>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</si>
  <si>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</si>
  <si>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</si>
  <si>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</si>
  <si>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</si>
  <si>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</si>
  <si>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</si>
  <si>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</si>
  <si>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</si>
  <si>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</si>
  <si>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</si>
  <si>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</si>
  <si>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</si>
  <si>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</si>
  <si>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</si>
  <si>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</si>
  <si>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</si>
  <si>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</si>
  <si>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</si>
  <si>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</si>
  <si>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</si>
  <si>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</si>
  <si>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</si>
  <si>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</si>
  <si>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</si>
  <si>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</si>
  <si>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</si>
  <si>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</si>
  <si>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</si>
  <si>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</si>
  <si>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</si>
  <si>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</si>
  <si>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</si>
  <si>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</si>
  <si>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</si>
  <si>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</si>
  <si>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</si>
  <si>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</si>
  <si>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</si>
  <si>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</si>
  <si>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</si>
  <si>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</si>
  <si>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</si>
  <si>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</si>
  <si>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</si>
  <si>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</si>
  <si>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</si>
  <si>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</si>
  <si>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</si>
  <si>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</si>
  <si>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</si>
  <si>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</si>
  <si>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</si>
  <si>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</si>
  <si>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</si>
  <si>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</si>
  <si>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</si>
  <si>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</si>
  <si>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</si>
  <si>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</si>
  <si>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</si>
  <si>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</si>
  <si>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</si>
  <si>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</si>
  <si>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</si>
  <si>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</si>
  <si>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</si>
  <si>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</si>
  <si>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</si>
  <si>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</si>
  <si>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</si>
  <si>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</si>
  <si>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</si>
  <si>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</si>
  <si>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</si>
  <si>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</si>
  <si>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</si>
  <si>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</si>
  <si>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</si>
  <si>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</si>
  <si>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</si>
  <si>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</si>
  <si>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</si>
  <si>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</si>
  <si>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</si>
  <si>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</si>
  <si>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</si>
  <si>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</si>
  <si>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</si>
  <si>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</si>
  <si>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</si>
  <si>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</si>
  <si>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</si>
  <si>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</si>
  <si>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</si>
  <si>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</si>
  <si>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</si>
  <si>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</si>
  <si>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</si>
  <si>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</si>
  <si>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</si>
  <si>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</si>
  <si>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</si>
  <si>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</si>
  <si>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</si>
  <si>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</si>
  <si>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</si>
  <si>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</si>
  <si>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</si>
  <si>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</si>
  <si>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</si>
  <si>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</si>
  <si>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</si>
  <si>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</si>
  <si>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</si>
  <si>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</si>
  <si>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</si>
  <si>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</si>
  <si>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</si>
  <si>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</si>
  <si>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</si>
  <si>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</si>
  <si>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</si>
  <si>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</si>
  <si>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</si>
  <si>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</si>
  <si>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</si>
  <si>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</si>
  <si>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</si>
  <si>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</si>
  <si>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</si>
  <si>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</si>
  <si>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</si>
  <si>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</si>
  <si>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</si>
  <si>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</si>
  <si>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</si>
  <si>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</si>
  <si>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</si>
  <si>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</si>
  <si>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</si>
  <si>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</si>
  <si>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</si>
  <si>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</si>
  <si>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</si>
  <si>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</si>
  <si>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</si>
  <si>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</si>
  <si>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</si>
  <si>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</si>
  <si>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</si>
  <si>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</si>
  <si>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</si>
  <si>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</si>
  <si>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</si>
  <si>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</si>
  <si>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</si>
  <si>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</si>
  <si>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</si>
  <si>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</si>
  <si>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</si>
  <si>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</si>
  <si>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</si>
  <si>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</si>
  <si>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</si>
  <si>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</si>
  <si>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</si>
  <si>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</si>
  <si>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</si>
  <si>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</si>
  <si>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</si>
  <si>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</si>
  <si>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</si>
  <si>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</si>
  <si>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</si>
  <si>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</si>
  <si>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</si>
  <si>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</si>
  <si>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</si>
  <si>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</si>
  <si>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</si>
  <si>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</si>
  <si>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</si>
  <si>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</si>
  <si>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</si>
  <si>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</si>
  <si>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</si>
  <si>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</si>
  <si>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</si>
  <si>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</si>
  <si>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</si>
  <si>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</si>
  <si>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</si>
  <si>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</si>
  <si>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</si>
  <si>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</si>
  <si>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</si>
  <si>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</si>
  <si>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</si>
  <si>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</si>
  <si>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</si>
  <si>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</si>
  <si>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</si>
  <si>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</si>
  <si>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</si>
  <si>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</si>
  <si>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</si>
  <si>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</si>
  <si>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</si>
  <si>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</si>
  <si>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</si>
  <si>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</si>
  <si>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</si>
  <si>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</si>
  <si>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</si>
  <si>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</si>
  <si>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</si>
  <si>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</si>
  <si>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</si>
  <si>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</si>
  <si>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</si>
  <si>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</si>
  <si>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</si>
  <si>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</si>
  <si>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</si>
  <si>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</si>
  <si>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</si>
  <si>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</si>
  <si>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</si>
  <si>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</si>
  <si>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</si>
  <si>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</si>
  <si>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</si>
  <si>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</si>
  <si>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</si>
  <si>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</si>
  <si>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</si>
  <si>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</si>
  <si>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</si>
  <si>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</si>
  <si>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</si>
  <si>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</si>
  <si>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</si>
  <si>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</si>
  <si>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</si>
  <si>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</si>
  <si>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</si>
  <si>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</si>
  <si>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</si>
  <si>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</si>
  <si>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</si>
  <si>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</si>
  <si>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</si>
  <si>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</si>
  <si>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</si>
  <si>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</si>
  <si>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</si>
  <si>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</si>
  <si>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</si>
  <si>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</si>
  <si>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</si>
  <si>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</si>
  <si>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</si>
  <si>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</si>
  <si>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</si>
  <si>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</si>
  <si>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</si>
  <si>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</si>
  <si>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</si>
  <si>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</si>
  <si>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</si>
  <si>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</si>
  <si>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</si>
  <si>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</si>
  <si>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</si>
  <si>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</si>
  <si>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</si>
  <si>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</si>
  <si>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</si>
  <si>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</si>
  <si>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</si>
  <si>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</si>
  <si>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</si>
  <si>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</si>
  <si>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</si>
  <si>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</si>
  <si>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</si>
  <si>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</si>
  <si>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</si>
  <si>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</si>
  <si>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</si>
  <si>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</si>
  <si>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</si>
  <si>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</si>
  <si>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</si>
  <si>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</si>
  <si>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</si>
  <si>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</si>
  <si>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</si>
  <si>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</si>
  <si>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</si>
  <si>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</si>
  <si>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</si>
  <si>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</si>
  <si>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</si>
  <si>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</si>
  <si>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</si>
  <si>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</si>
  <si>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</si>
  <si>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</si>
  <si>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</si>
  <si>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</si>
  <si>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</si>
  <si>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</si>
  <si>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</si>
  <si>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</si>
  <si>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</si>
  <si>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</si>
  <si>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</si>
  <si>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</si>
  <si>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</si>
  <si>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</si>
  <si>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</si>
  <si>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</si>
  <si>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</si>
  <si>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</si>
  <si>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</si>
  <si>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</si>
  <si>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</si>
  <si>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</si>
  <si>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</si>
  <si>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</si>
  <si>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</si>
  <si>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</si>
  <si>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</si>
  <si>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</si>
  <si>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</si>
  <si>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</si>
  <si>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</si>
  <si>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</si>
  <si>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</si>
  <si>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</si>
  <si>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</si>
  <si>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</si>
  <si>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</si>
  <si>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</si>
  <si>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</si>
  <si>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</si>
  <si>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</si>
  <si>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</si>
  <si>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</si>
  <si>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</si>
  <si>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</si>
  <si>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</si>
  <si>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</si>
  <si>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</si>
  <si>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</si>
  <si>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</si>
  <si>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</si>
  <si>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</si>
  <si>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</si>
  <si>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</si>
  <si>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</si>
  <si>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</si>
  <si>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</si>
  <si>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</si>
  <si>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</si>
  <si>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</si>
  <si>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</si>
  <si>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</si>
  <si>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</si>
  <si>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</si>
  <si>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</si>
  <si>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</si>
  <si>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</si>
  <si>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</si>
  <si>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</si>
  <si>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</si>
  <si>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</si>
  <si>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</si>
  <si>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</si>
  <si>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</si>
  <si>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</si>
  <si>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</si>
  <si>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</si>
  <si>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</si>
  <si>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</si>
  <si>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</si>
  <si>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</si>
  <si>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</si>
  <si>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</si>
  <si>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</si>
  <si>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</si>
  <si>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</si>
  <si>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</si>
  <si>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</si>
  <si>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</si>
  <si>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</si>
  <si>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</si>
  <si>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</si>
  <si>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</si>
  <si>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</si>
  <si>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</si>
  <si>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</si>
  <si>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</si>
  <si>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</si>
  <si>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</si>
  <si>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</si>
  <si>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</si>
  <si>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</si>
  <si>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</si>
  <si>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</si>
  <si>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</si>
  <si>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</si>
  <si>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</si>
  <si>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</si>
  <si>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</si>
  <si>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</si>
  <si>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</si>
  <si>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</si>
  <si>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</si>
  <si>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</si>
  <si>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</si>
  <si>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</si>
  <si>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</si>
  <si>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</si>
  <si>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</si>
  <si>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</si>
  <si>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</si>
  <si>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</si>
  <si>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</si>
  <si>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</si>
  <si>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</si>
  <si>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</si>
  <si>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</si>
  <si>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</si>
  <si>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</si>
  <si>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</si>
  <si>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</si>
  <si>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</si>
  <si>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</si>
  <si>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</si>
  <si>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</si>
  <si>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</si>
  <si>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</si>
  <si>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</si>
  <si>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</si>
  <si>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</si>
  <si>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</si>
  <si>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</si>
  <si>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</si>
  <si>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</si>
  <si>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</si>
  <si>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</si>
  <si>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</si>
  <si>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</si>
  <si>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</si>
  <si>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</si>
  <si>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</si>
  <si>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</si>
  <si>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</si>
  <si>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</si>
  <si>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</si>
  <si>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</si>
  <si>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</si>
  <si>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</si>
  <si>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</si>
  <si>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</si>
  <si>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</si>
  <si>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</si>
  <si>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</si>
  <si>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</si>
  <si>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</si>
  <si>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</si>
  <si>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</si>
  <si>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</si>
  <si>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</si>
  <si>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</si>
  <si>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</si>
  <si>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</si>
  <si>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</si>
  <si>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</si>
  <si>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</si>
  <si>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</si>
  <si>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</si>
  <si>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</si>
  <si>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</si>
  <si>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</si>
  <si>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</si>
  <si>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</si>
  <si>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</si>
  <si>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</si>
  <si>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</si>
  <si>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</si>
  <si>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</si>
  <si>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</si>
  <si>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</si>
  <si>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</si>
  <si>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</si>
  <si>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</si>
  <si>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</si>
  <si>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</si>
  <si>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</si>
  <si>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</si>
  <si>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</si>
  <si>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</si>
  <si>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</si>
  <si>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</si>
  <si>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</si>
  <si>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</si>
  <si>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</si>
  <si>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</si>
  <si>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</si>
  <si>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</si>
  <si>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</si>
  <si>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</si>
  <si>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</si>
  <si>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</si>
  <si>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</si>
  <si>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</si>
  <si>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</si>
  <si>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</si>
  <si>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</si>
  <si>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</si>
  <si>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</si>
  <si>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</si>
  <si>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</si>
  <si>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</si>
  <si>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</si>
  <si>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</si>
  <si>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</si>
  <si>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</si>
  <si>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</si>
  <si>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</si>
  <si>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</si>
  <si>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</si>
  <si>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</si>
  <si>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</si>
  <si>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</si>
  <si>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</si>
  <si>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</si>
  <si>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</si>
  <si>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</si>
  <si>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</si>
  <si>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</si>
  <si>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</si>
  <si>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</si>
  <si>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</si>
  <si>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</si>
  <si>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</si>
  <si>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</si>
  <si>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</si>
  <si>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</si>
  <si>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</si>
  <si>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</si>
  <si>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</si>
  <si>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</si>
  <si>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</si>
  <si>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</si>
  <si>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</si>
  <si>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</si>
  <si>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</si>
  <si>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</si>
  <si>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</si>
  <si>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</si>
  <si>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</si>
  <si>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</si>
  <si>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</si>
  <si>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</si>
  <si>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</si>
  <si>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</si>
  <si>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</si>
  <si>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</si>
  <si>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</si>
  <si>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</si>
  <si>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</si>
  <si>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</si>
  <si>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</si>
  <si>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</si>
  <si>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</si>
  <si>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</si>
  <si>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</si>
  <si>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</si>
  <si>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</si>
  <si>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</si>
  <si>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</si>
  <si>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</si>
  <si>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</si>
  <si>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</si>
  <si>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</si>
  <si>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</si>
  <si>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</si>
  <si>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</si>
  <si>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</si>
  <si>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</si>
  <si>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</si>
  <si>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</si>
  <si>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</si>
  <si>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</si>
  <si>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</si>
  <si>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</si>
  <si>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</si>
  <si>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</si>
  <si>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</si>
  <si>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</si>
  <si>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</si>
  <si>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</si>
  <si>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</si>
  <si>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</si>
  <si>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</si>
  <si>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</si>
  <si>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</si>
  <si>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</si>
  <si>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</si>
  <si>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</si>
  <si>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</si>
  <si>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</si>
  <si>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</si>
  <si>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</si>
  <si>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</si>
  <si>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</si>
  <si>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</si>
  <si>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</si>
  <si>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</si>
  <si>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</si>
  <si>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</si>
  <si>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</si>
  <si>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</si>
  <si>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</si>
  <si>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</si>
  <si>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</si>
  <si>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</si>
  <si>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</si>
  <si>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</si>
  <si>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</si>
  <si>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</si>
  <si>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</si>
  <si>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</si>
  <si>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</si>
  <si>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</si>
  <si>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</si>
  <si>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</si>
  <si>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</si>
  <si>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</si>
  <si>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</si>
  <si>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</si>
  <si>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</si>
  <si>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</si>
  <si>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</si>
  <si>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</si>
  <si>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</si>
  <si>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</si>
  <si>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</si>
  <si>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</si>
  <si>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</si>
  <si>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</si>
  <si>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</si>
  <si>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</si>
  <si>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</si>
  <si>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</si>
  <si>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</si>
  <si>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</si>
  <si>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</si>
  <si>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</si>
  <si>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</si>
  <si>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</si>
  <si>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</si>
  <si>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</si>
  <si>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</si>
  <si>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</si>
  <si>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</si>
  <si>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</si>
  <si>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</si>
  <si>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</si>
  <si>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</si>
  <si>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</si>
  <si>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</si>
  <si>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</si>
  <si>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</si>
  <si>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</si>
  <si>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</si>
  <si>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</si>
  <si>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</si>
  <si>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</si>
  <si>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</si>
  <si>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</si>
  <si>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</si>
  <si>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</si>
  <si>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</si>
  <si>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</si>
  <si>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</si>
  <si>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</si>
  <si>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</si>
  <si>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</si>
  <si>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</si>
  <si>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</si>
  <si>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</si>
  <si>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</si>
  <si>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</si>
  <si>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</si>
  <si>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</si>
  <si>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</si>
  <si>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</si>
  <si>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</si>
  <si>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</si>
  <si>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</si>
  <si>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</si>
  <si>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</si>
  <si>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</si>
  <si>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</si>
  <si>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</si>
  <si>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</si>
  <si>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</si>
  <si>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</si>
  <si>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</si>
  <si>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</si>
  <si>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</si>
  <si>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</si>
  <si>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</si>
  <si>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</si>
  <si>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</si>
  <si>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</si>
  <si>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</si>
  <si>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</si>
  <si>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</si>
  <si>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</si>
  <si>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</si>
  <si>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</si>
  <si>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</si>
  <si>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</si>
  <si>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</si>
  <si>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</si>
  <si>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</si>
  <si>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</si>
  <si>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</si>
  <si>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</si>
  <si>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</si>
  <si>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</si>
  <si>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</si>
  <si>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</si>
  <si>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</si>
  <si>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</si>
  <si>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</si>
  <si>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</si>
  <si>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</si>
  <si>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</si>
  <si>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</si>
  <si>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</si>
  <si>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</si>
  <si>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</si>
  <si>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</si>
  <si>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</si>
  <si>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</si>
  <si>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</si>
  <si>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</si>
  <si>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</si>
  <si>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</si>
  <si>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</si>
  <si>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</si>
  <si>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</si>
  <si>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</si>
  <si>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</si>
  <si>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</si>
  <si>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</si>
  <si>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</si>
  <si>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</si>
  <si>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</si>
  <si>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</si>
  <si>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</si>
  <si>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</si>
  <si>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</si>
  <si>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</si>
  <si>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</si>
  <si>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</si>
  <si>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</si>
  <si>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</si>
  <si>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</si>
  <si>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</si>
  <si>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</si>
  <si>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</si>
  <si>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</si>
  <si>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</si>
  <si>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</si>
  <si>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</si>
  <si>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</si>
  <si>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</si>
  <si>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</si>
  <si>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</si>
  <si>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</si>
  <si>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</si>
  <si>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</si>
  <si>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</si>
  <si>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</si>
  <si>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</si>
  <si>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</si>
  <si>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</si>
  <si>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</si>
  <si>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</si>
  <si>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</si>
  <si>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</si>
  <si>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</si>
  <si>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</si>
  <si>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</si>
  <si>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</si>
  <si>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</si>
  <si>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</si>
  <si>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</si>
  <si>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</si>
  <si>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</si>
  <si>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</si>
  <si>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</si>
  <si>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</si>
  <si>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</si>
  <si>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</si>
  <si>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</si>
  <si>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</si>
  <si>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</si>
  <si>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</si>
  <si>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</si>
  <si>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</si>
  <si>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</si>
  <si>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</si>
  <si>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</si>
  <si>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</si>
  <si>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</si>
  <si>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</si>
  <si>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</si>
  <si>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</si>
  <si>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</si>
  <si>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</si>
  <si>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</si>
  <si>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</si>
  <si>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</si>
  <si>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</si>
  <si>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</si>
  <si>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</si>
  <si>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</si>
  <si>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</si>
  <si>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</si>
  <si>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</si>
  <si>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</si>
  <si>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</si>
  <si>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</si>
  <si>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</si>
  <si>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</si>
  <si>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</si>
  <si>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</si>
  <si>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</si>
  <si>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</si>
  <si>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</si>
  <si>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</si>
  <si>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</si>
  <si>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</si>
  <si>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</si>
  <si>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</si>
  <si>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</si>
  <si>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</si>
  <si>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</si>
  <si>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</si>
  <si>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</si>
  <si>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</si>
  <si>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</si>
  <si>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</si>
  <si>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</si>
  <si>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</si>
  <si>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</si>
  <si>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</si>
  <si>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</si>
  <si>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</si>
  <si>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</si>
  <si>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</si>
  <si>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</si>
  <si>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</si>
  <si>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</si>
  <si>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</si>
  <si>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</si>
  <si>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</si>
  <si>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</si>
  <si>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</si>
  <si>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</si>
  <si>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</si>
  <si>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</si>
  <si>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</si>
  <si>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</si>
  <si>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</si>
  <si>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</si>
  <si>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</si>
  <si>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</si>
  <si>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</si>
  <si>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</si>
  <si>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</si>
  <si>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</si>
  <si>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</si>
  <si>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</si>
  <si>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</si>
  <si>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</si>
  <si>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</si>
  <si>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</si>
  <si>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</si>
  <si>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</si>
  <si>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</si>
  <si>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</si>
  <si>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</si>
  <si>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</si>
  <si>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</si>
  <si>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</si>
  <si>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</si>
  <si>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</si>
  <si>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</si>
  <si>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</si>
  <si>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</si>
  <si>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</si>
  <si>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</si>
  <si>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</si>
  <si>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</si>
  <si>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</si>
  <si>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</si>
  <si>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</si>
  <si>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</si>
  <si>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</si>
  <si>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</si>
  <si>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</si>
  <si>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</si>
  <si>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</si>
  <si>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</si>
  <si>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</si>
  <si>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</si>
  <si>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</si>
  <si>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</si>
  <si>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</si>
  <si>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</si>
  <si>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</si>
  <si>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</si>
  <si>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</si>
  <si>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</si>
  <si>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</si>
  <si>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</si>
  <si>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</si>
  <si>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</si>
  <si>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</si>
  <si>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</si>
  <si>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</si>
  <si>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</si>
  <si>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</si>
  <si>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</si>
  <si>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</si>
  <si>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</si>
  <si>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</si>
  <si>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</si>
  <si>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</si>
  <si>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</si>
  <si>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</si>
  <si>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</si>
  <si>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</si>
  <si>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</si>
  <si>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</si>
  <si>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</si>
  <si>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</si>
  <si>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</si>
  <si>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</si>
  <si>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</si>
  <si>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</si>
  <si>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</si>
  <si>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</si>
  <si>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</si>
  <si>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</si>
  <si>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</si>
  <si>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</si>
  <si>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</si>
  <si>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</si>
  <si>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</si>
  <si>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</si>
  <si>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</si>
  <si>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</si>
  <si>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</si>
  <si>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</si>
  <si>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</si>
  <si>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</si>
  <si>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</si>
  <si>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</si>
  <si>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</si>
  <si>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</si>
  <si>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</si>
  <si>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</si>
  <si>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</si>
  <si>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</si>
  <si>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</si>
  <si>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</si>
  <si>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</si>
  <si>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</si>
  <si>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</si>
  <si>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</si>
  <si>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</si>
  <si>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</si>
  <si>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</si>
  <si>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</si>
  <si>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</si>
  <si>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</si>
  <si>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</si>
  <si>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</si>
  <si>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</si>
  <si>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</si>
  <si>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</si>
  <si>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</si>
  <si>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</si>
  <si>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</si>
  <si>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</si>
  <si>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</si>
  <si>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</si>
  <si>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</si>
  <si>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</si>
  <si>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</si>
  <si>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</si>
  <si>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</si>
  <si>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</si>
  <si>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</si>
  <si>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</si>
  <si>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</si>
  <si>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</si>
  <si>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</si>
  <si>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</si>
  <si>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</si>
  <si>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</si>
  <si>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</si>
  <si>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</si>
  <si>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</si>
  <si>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</si>
  <si>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</si>
  <si>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</si>
  <si>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</si>
  <si>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</si>
  <si>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</si>
  <si>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</si>
  <si>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</si>
  <si>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</si>
  <si>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</si>
  <si>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</si>
  <si>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</si>
  <si>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</si>
  <si>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</si>
  <si>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</si>
  <si>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</si>
  <si>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</si>
  <si>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</si>
  <si>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</si>
  <si>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</si>
  <si>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</si>
  <si>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</si>
  <si>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</si>
  <si>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</si>
  <si>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</si>
  <si>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</si>
  <si>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</si>
  <si>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</si>
  <si>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</si>
  <si>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</si>
  <si>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</si>
  <si>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</si>
  <si>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</si>
  <si>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</si>
  <si>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</si>
  <si>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</si>
  <si>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</si>
  <si>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</si>
  <si>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</si>
  <si>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</si>
  <si>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</si>
  <si>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</si>
  <si>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</si>
  <si>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</si>
  <si>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</si>
  <si>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</si>
  <si>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</si>
  <si>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</si>
  <si>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</si>
  <si>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</si>
  <si>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</si>
  <si>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</si>
  <si>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</si>
  <si>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</si>
  <si>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</si>
  <si>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</si>
  <si>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</si>
  <si>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</si>
  <si>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</si>
  <si>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</si>
  <si>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</si>
  <si>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</si>
  <si>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</si>
  <si>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</si>
  <si>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</si>
  <si>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</si>
  <si>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</si>
  <si>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</si>
  <si>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</si>
  <si>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</si>
  <si>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</si>
  <si>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</si>
  <si>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</si>
  <si>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</si>
  <si>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</si>
  <si>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</si>
  <si>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</si>
  <si>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</si>
  <si>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</si>
  <si>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</si>
  <si>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</si>
  <si>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</si>
  <si>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</si>
  <si>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</si>
  <si>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</si>
  <si>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</si>
  <si>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</si>
  <si>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</si>
  <si>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</si>
  <si>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</si>
  <si>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</si>
  <si>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</si>
  <si>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</si>
  <si>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</si>
  <si>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</si>
  <si>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</si>
  <si>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</si>
  <si>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</si>
  <si>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</si>
  <si>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</si>
  <si>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</si>
  <si>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</si>
  <si>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</si>
  <si>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</si>
  <si>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</si>
  <si>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</si>
  <si>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</si>
  <si>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</si>
  <si>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</si>
  <si>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</si>
  <si>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</si>
  <si>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</si>
  <si>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</si>
  <si>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</si>
  <si>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</si>
  <si>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</si>
  <si>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</si>
  <si>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</si>
  <si>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</si>
  <si>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</si>
  <si>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</si>
  <si>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</si>
  <si>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</si>
  <si>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</si>
  <si>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</si>
  <si>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</si>
  <si>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</si>
  <si>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</si>
  <si>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</si>
  <si>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</si>
  <si>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</si>
  <si>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</si>
  <si>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</si>
  <si>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</si>
  <si>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</si>
  <si>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</si>
  <si>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</si>
  <si>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</si>
  <si>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</si>
  <si>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</si>
  <si>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</si>
  <si>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</si>
  <si>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</si>
  <si>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</si>
  <si>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</si>
  <si>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</si>
  <si>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</si>
  <si>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</si>
  <si>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</si>
  <si>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</si>
  <si>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</si>
  <si>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</si>
  <si>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</si>
  <si>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</si>
  <si>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</si>
  <si>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</si>
  <si>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</si>
  <si>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</si>
  <si>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</si>
  <si>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</si>
  <si>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</si>
  <si>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</si>
  <si>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</si>
  <si>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</si>
  <si>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</si>
  <si>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</si>
  <si>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</si>
  <si>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</si>
  <si>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</si>
  <si>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</si>
  <si>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</si>
  <si>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</si>
  <si>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</si>
  <si>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</si>
  <si>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</si>
  <si>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</si>
  <si>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</si>
  <si>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</si>
  <si>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</si>
  <si>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</si>
  <si>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</si>
  <si>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</si>
  <si>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</si>
  <si>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</si>
  <si>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</si>
  <si>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</si>
  <si>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</si>
  <si>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</si>
  <si>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</si>
  <si>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</si>
  <si>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</si>
  <si>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</si>
  <si>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</si>
  <si>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</si>
  <si>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</si>
  <si>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</si>
  <si>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</si>
  <si>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</si>
  <si>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</si>
  <si>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</si>
  <si>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</si>
  <si>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</si>
  <si>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</si>
  <si>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</si>
  <si>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</si>
  <si>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</si>
  <si>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</si>
  <si>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</si>
  <si>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</si>
  <si>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</si>
  <si>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</si>
  <si>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</si>
  <si>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</si>
  <si>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</si>
  <si>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</si>
  <si>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</si>
  <si>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</si>
  <si>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</si>
  <si>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</si>
  <si>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</si>
  <si>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</si>
  <si>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</si>
  <si>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</si>
  <si>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</si>
  <si>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</si>
  <si>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</si>
  <si>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</si>
  <si>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</si>
  <si>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</si>
  <si>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</si>
  <si>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</si>
  <si>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</si>
  <si>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</si>
  <si>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</si>
  <si>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</si>
  <si>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</si>
  <si>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</si>
  <si>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</si>
  <si>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</si>
  <si>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</si>
  <si>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</si>
  <si>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</si>
  <si>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</si>
  <si>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</si>
  <si>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</si>
  <si>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</si>
  <si>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</si>
  <si>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</si>
  <si>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</si>
  <si>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</si>
  <si>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</si>
  <si>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</si>
  <si>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</si>
  <si>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</si>
  <si>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</si>
  <si>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</si>
  <si>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</si>
  <si>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</si>
  <si>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</si>
  <si>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</si>
  <si>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</si>
  <si>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</si>
  <si>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</si>
  <si>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</si>
  <si>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</si>
  <si>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</si>
  <si>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</si>
  <si>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</si>
  <si>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</si>
  <si>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</si>
  <si>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</si>
  <si>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</si>
  <si>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</si>
  <si>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</si>
  <si>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</si>
  <si>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</si>
  <si>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</si>
  <si>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</si>
  <si>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</si>
  <si>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</si>
  <si>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</si>
  <si>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</si>
  <si>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</si>
  <si>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</si>
  <si>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</si>
  <si>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</si>
  <si>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</si>
  <si>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</si>
  <si>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</si>
  <si>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</si>
  <si>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</si>
  <si>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</si>
  <si>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</si>
  <si>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</si>
  <si>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</si>
  <si>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</si>
  <si>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</si>
  <si>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</si>
  <si>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</si>
  <si>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</si>
  <si>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</si>
  <si>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</si>
  <si>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</si>
  <si>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</si>
  <si>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</si>
  <si>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</si>
  <si>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</si>
  <si>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</si>
  <si>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</si>
  <si>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</si>
  <si>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</si>
  <si>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</si>
  <si>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</si>
  <si>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</si>
  <si>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</si>
  <si>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</si>
  <si>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</si>
  <si>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</si>
  <si>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</si>
  <si>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</si>
  <si>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</si>
  <si>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</si>
  <si>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</si>
  <si>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</si>
  <si>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</si>
  <si>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</si>
  <si>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</si>
  <si>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</si>
  <si>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</si>
  <si>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</si>
  <si>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</si>
  <si>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</si>
  <si>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</si>
  <si>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</si>
  <si>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</si>
  <si>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</si>
  <si>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</si>
  <si>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</si>
  <si>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</si>
  <si>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</si>
  <si>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</si>
  <si>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</si>
  <si>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</si>
  <si>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</si>
  <si>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</si>
  <si>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</si>
  <si>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</si>
  <si>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</si>
  <si>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</si>
  <si>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</si>
  <si>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</si>
  <si>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</si>
  <si>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</si>
  <si>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</si>
  <si>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</si>
  <si>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</si>
  <si>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</si>
  <si>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</si>
  <si>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</si>
  <si>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</si>
  <si>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</si>
  <si>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</si>
  <si>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</si>
  <si>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</si>
  <si>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</si>
  <si>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</si>
  <si>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</si>
  <si>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</si>
  <si>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</si>
  <si>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</si>
  <si>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</si>
  <si>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</si>
  <si>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</si>
  <si>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</si>
  <si>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</si>
  <si>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</si>
  <si>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</si>
  <si>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</si>
  <si>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</si>
  <si>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</si>
  <si>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</si>
  <si>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</si>
  <si>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</si>
  <si>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</si>
  <si>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</si>
  <si>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</si>
  <si>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</si>
  <si>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</si>
  <si>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</si>
  <si>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</si>
  <si>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</si>
  <si>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</si>
  <si>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</si>
  <si>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</si>
  <si>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</si>
  <si>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</si>
  <si>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</si>
  <si>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</si>
  <si>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</si>
  <si>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</si>
  <si>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</si>
  <si>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</si>
  <si>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</si>
  <si>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</si>
  <si>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</si>
  <si>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</si>
  <si>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</si>
  <si>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</si>
  <si>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</si>
  <si>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</si>
  <si>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</si>
  <si>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</si>
  <si>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</si>
  <si>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</si>
  <si>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</si>
  <si>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</si>
  <si>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</si>
  <si>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</si>
  <si>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</si>
  <si>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</si>
  <si>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</si>
  <si>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</si>
  <si>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</si>
  <si>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</si>
  <si>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</si>
  <si>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</si>
  <si>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</si>
  <si>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</si>
  <si>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</si>
  <si>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</si>
  <si>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</si>
  <si>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</si>
  <si>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</si>
  <si>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</si>
  <si>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</si>
  <si>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</si>
  <si>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</si>
  <si>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</si>
  <si>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</si>
  <si>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</si>
  <si>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</si>
  <si>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</si>
  <si>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</si>
  <si>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</si>
  <si>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</si>
  <si>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</si>
  <si>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</si>
  <si>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</si>
  <si>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</si>
  <si>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</si>
  <si>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</si>
  <si>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</si>
  <si>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</si>
  <si>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</si>
  <si>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</si>
  <si>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</si>
  <si>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</si>
  <si>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</si>
  <si>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</si>
  <si>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</si>
  <si>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</si>
  <si>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</si>
  <si>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</si>
  <si>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</si>
  <si>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</si>
  <si>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</si>
  <si>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</si>
  <si>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</si>
  <si>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</si>
  <si>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</si>
  <si>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</si>
  <si>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</si>
  <si>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</si>
  <si>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</si>
  <si>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</si>
  <si>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</si>
  <si>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</si>
  <si>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</si>
  <si>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</si>
  <si>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</si>
  <si>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</si>
  <si>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</si>
  <si>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</si>
  <si>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</si>
  <si>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</si>
  <si>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</si>
  <si>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</si>
  <si>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</si>
  <si>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</si>
  <si>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</si>
  <si>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</si>
  <si>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</si>
  <si>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</si>
  <si>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</si>
  <si>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</si>
  <si>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</si>
  <si>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</si>
  <si>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</si>
  <si>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</si>
  <si>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</si>
  <si>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</si>
  <si>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</si>
  <si>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</si>
  <si>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</si>
  <si>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</si>
  <si>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</si>
  <si>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</si>
  <si>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</si>
  <si>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</si>
  <si>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</si>
  <si>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</si>
  <si>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</si>
  <si>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</si>
  <si>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</si>
  <si>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</si>
  <si>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</si>
  <si>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</si>
  <si>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</si>
  <si>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</si>
  <si>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</si>
  <si>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</si>
  <si>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</si>
  <si>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</si>
  <si>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</si>
  <si>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</si>
  <si>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</si>
  <si>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</si>
  <si>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</si>
  <si>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</si>
  <si>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</si>
  <si>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</si>
  <si>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</si>
  <si>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</si>
  <si>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</si>
  <si>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</si>
  <si>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</si>
  <si>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</si>
  <si>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</si>
  <si>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</si>
  <si>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</si>
  <si>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</si>
  <si>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</si>
  <si>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</si>
  <si>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</si>
  <si>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</si>
  <si>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</si>
  <si>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</si>
  <si>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</si>
  <si>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</si>
  <si>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</si>
  <si>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</si>
  <si>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</si>
  <si>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</si>
  <si>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</si>
  <si>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</si>
  <si>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</si>
  <si>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</si>
  <si>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</si>
  <si>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</si>
  <si>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</si>
  <si>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</si>
  <si>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</si>
  <si>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</si>
  <si>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</si>
  <si>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</si>
  <si>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</si>
  <si>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</si>
  <si>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</si>
  <si>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</si>
  <si>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</si>
  <si>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</si>
  <si>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</si>
  <si>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</si>
  <si>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</si>
  <si>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</si>
  <si>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</si>
  <si>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</si>
  <si>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</si>
  <si>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</si>
  <si>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</si>
  <si>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</si>
  <si>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</si>
  <si>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</si>
  <si>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</si>
  <si>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</si>
  <si>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</si>
  <si>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</si>
  <si>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</si>
  <si>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</si>
  <si>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</si>
  <si>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</si>
  <si>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</si>
  <si>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</si>
  <si>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</si>
  <si>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</si>
  <si>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</si>
  <si>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</si>
  <si>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</si>
  <si>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</si>
  <si>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</si>
  <si>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</si>
  <si>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</si>
  <si>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</si>
  <si>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</si>
  <si>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</si>
  <si>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</si>
  <si>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</si>
  <si>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</si>
  <si>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</si>
  <si>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</si>
  <si>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</si>
  <si>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</si>
  <si>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</si>
  <si>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</si>
  <si>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</si>
  <si>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</si>
  <si>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</si>
  <si>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</si>
  <si>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</si>
  <si>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</si>
  <si>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</si>
  <si>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</si>
  <si>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</si>
  <si>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</si>
  <si>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</si>
  <si>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</si>
  <si>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</si>
  <si>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</si>
  <si>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</si>
  <si>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</si>
  <si>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</si>
  <si>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</si>
  <si>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</si>
  <si>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</si>
  <si>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</si>
  <si>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</si>
  <si>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</si>
  <si>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</si>
  <si>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</si>
  <si>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</si>
  <si>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</si>
  <si>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</si>
  <si>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</si>
  <si>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</si>
  <si>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</si>
  <si>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</si>
  <si>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</si>
  <si>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</si>
  <si>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</si>
  <si>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</si>
  <si>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</si>
  <si>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</si>
  <si>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</si>
  <si>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</si>
  <si>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</si>
  <si>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</si>
  <si>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</si>
  <si>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</si>
  <si>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</si>
  <si>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</si>
  <si>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</si>
  <si>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</si>
  <si>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</si>
  <si>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</si>
  <si>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</si>
  <si>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</si>
  <si>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</si>
  <si>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</si>
  <si>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</si>
  <si>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</si>
  <si>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</si>
  <si>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</si>
  <si>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</si>
  <si>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</si>
  <si>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</si>
  <si>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</si>
  <si>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</si>
  <si>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</si>
  <si>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</si>
  <si>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</si>
  <si>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</si>
  <si>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</si>
  <si>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</si>
  <si>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</si>
  <si>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</si>
  <si>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</si>
  <si>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</si>
  <si>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</si>
  <si>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</si>
  <si>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</si>
  <si>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</si>
  <si>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</si>
  <si>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</si>
  <si>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</si>
  <si>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</si>
  <si>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</si>
  <si>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</si>
  <si>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</si>
  <si>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</si>
  <si>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</si>
  <si>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</si>
  <si>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</si>
  <si>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</si>
  <si>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</si>
  <si>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</si>
  <si>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</si>
  <si>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</si>
  <si>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</si>
  <si>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</si>
  <si>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</si>
  <si>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</si>
  <si>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</si>
  <si>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</si>
  <si>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</si>
  <si>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</si>
  <si>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</si>
  <si>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</si>
  <si>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</si>
  <si>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</si>
  <si>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</si>
  <si>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</si>
  <si>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</si>
  <si>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</si>
  <si>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</si>
  <si>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</si>
  <si>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</si>
  <si>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</si>
  <si>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</si>
  <si>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</si>
  <si>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</si>
  <si>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</si>
  <si>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</si>
  <si>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</si>
  <si>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</si>
  <si>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</si>
  <si>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</si>
  <si>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</si>
  <si>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</si>
  <si>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</si>
  <si>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</si>
  <si>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</si>
  <si>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</si>
  <si>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</si>
  <si>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</si>
  <si>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</si>
  <si>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</si>
  <si>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</si>
  <si>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</si>
  <si>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</si>
  <si>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</si>
  <si>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</si>
  <si>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</si>
  <si>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</si>
  <si>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</si>
  <si>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</si>
  <si>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</si>
  <si>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</si>
  <si>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</si>
  <si>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</si>
  <si>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</si>
  <si>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</si>
  <si>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</si>
  <si>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</si>
  <si>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</si>
  <si>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</si>
  <si>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</si>
  <si>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</si>
  <si>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</si>
  <si>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</si>
  <si>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</si>
  <si>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</si>
  <si>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</si>
  <si>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</si>
  <si>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</si>
  <si>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</si>
  <si>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</si>
  <si>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</si>
  <si>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</si>
  <si>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</si>
  <si>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</si>
  <si>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</si>
  <si>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</si>
  <si>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</si>
  <si>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</si>
  <si>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</si>
  <si>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</si>
  <si>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</si>
  <si>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</si>
  <si>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</si>
  <si>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</si>
  <si>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</si>
  <si>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</si>
  <si>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</si>
  <si>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</si>
  <si>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</si>
  <si>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</si>
  <si>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</si>
  <si>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</si>
  <si>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</si>
  <si>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</si>
  <si>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</si>
  <si>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</si>
  <si>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</si>
  <si>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</si>
  <si>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</si>
  <si>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</si>
  <si>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</si>
  <si>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</si>
  <si>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</si>
  <si>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</si>
  <si>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</si>
  <si>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</si>
  <si>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</si>
  <si>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</si>
  <si>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</si>
  <si>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</si>
  <si>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</si>
  <si>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</si>
  <si>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</si>
  <si>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</si>
  <si>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</si>
  <si>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</si>
  <si>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</si>
  <si>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</si>
  <si>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</si>
  <si>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</si>
  <si>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</si>
  <si>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</si>
  <si>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</si>
  <si>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</si>
  <si>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</si>
  <si>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</si>
  <si>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</si>
  <si>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</si>
  <si>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</si>
  <si>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</si>
  <si>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</si>
  <si>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</si>
  <si>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</si>
  <si>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</si>
  <si>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</si>
  <si>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</si>
  <si>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</si>
  <si>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</si>
  <si>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</si>
  <si>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</si>
  <si>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</si>
  <si>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</si>
  <si>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</si>
  <si>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</si>
  <si>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</si>
  <si>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</si>
  <si>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</si>
  <si>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</si>
  <si>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</si>
  <si>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</si>
  <si>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</si>
  <si>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</si>
  <si>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</si>
  <si>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</si>
  <si>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</si>
  <si>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</si>
  <si>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</si>
  <si>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</si>
  <si>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</si>
  <si>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</si>
  <si>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</si>
  <si>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</si>
  <si>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</si>
  <si>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</si>
  <si>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</si>
  <si>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</si>
  <si>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</si>
  <si>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</si>
  <si>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</si>
  <si>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</si>
  <si>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</si>
  <si>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</si>
  <si>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</si>
  <si>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</si>
  <si>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</si>
  <si>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</si>
  <si>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</si>
  <si>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</si>
  <si>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</si>
  <si>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</si>
  <si>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</si>
  <si>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</si>
  <si>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</si>
  <si>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</si>
  <si>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</si>
  <si>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</si>
  <si>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</si>
  <si>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</si>
  <si>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</si>
  <si>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</si>
  <si>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</si>
  <si>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</si>
  <si>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</si>
  <si>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</si>
  <si>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</si>
  <si>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</si>
  <si>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</si>
  <si>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</si>
  <si>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</si>
  <si>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</si>
  <si>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</si>
  <si>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</si>
  <si>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</si>
  <si>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</si>
  <si>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</si>
  <si>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</si>
  <si>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</si>
  <si>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</si>
  <si>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</si>
  <si>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</si>
  <si>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</si>
  <si>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</si>
  <si>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</si>
  <si>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</si>
  <si>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</si>
  <si>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</si>
  <si>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</si>
  <si>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</si>
  <si>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</si>
  <si>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</si>
  <si>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</si>
  <si>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</si>
  <si>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</si>
  <si>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</si>
  <si>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</si>
  <si>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</si>
  <si>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</si>
  <si>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</si>
  <si>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</si>
  <si>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</si>
  <si>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</si>
  <si>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</si>
  <si>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</si>
  <si>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</si>
  <si>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</si>
  <si>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</si>
  <si>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</si>
  <si>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</si>
  <si>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</si>
  <si>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</si>
  <si>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</si>
  <si>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</si>
  <si>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</si>
  <si>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</si>
  <si>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</si>
  <si>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</si>
  <si>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</si>
  <si>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</si>
  <si>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</si>
  <si>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</si>
  <si>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</si>
  <si>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</si>
  <si>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</si>
  <si>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</si>
  <si>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</si>
  <si>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</si>
  <si>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</si>
  <si>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</si>
  <si>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</si>
  <si>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</si>
  <si>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</si>
  <si>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</si>
  <si>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</si>
  <si>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</si>
  <si>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</si>
  <si>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</si>
  <si>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</si>
  <si>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</si>
  <si>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</si>
  <si>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</si>
  <si>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</si>
  <si>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</si>
  <si>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</si>
  <si>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</si>
  <si>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</si>
  <si>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</si>
  <si>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</si>
  <si>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</si>
  <si>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</si>
  <si>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</si>
  <si>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</si>
  <si>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</si>
  <si>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</si>
  <si>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</si>
  <si>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</si>
  <si>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</si>
  <si>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</si>
  <si>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</si>
  <si>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</si>
  <si>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</si>
  <si>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</si>
  <si>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</si>
  <si>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</si>
  <si>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</si>
  <si>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</si>
  <si>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</si>
  <si>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</si>
  <si>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</si>
  <si>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</si>
  <si>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</si>
  <si>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</si>
  <si>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</si>
  <si>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</si>
  <si>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</si>
  <si>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</si>
  <si>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</si>
  <si>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</si>
  <si>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</si>
  <si>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</si>
  <si>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</si>
  <si>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</si>
  <si>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</si>
  <si>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</si>
  <si>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</si>
  <si>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</si>
  <si>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</si>
  <si>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</si>
  <si>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</si>
  <si>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</si>
  <si>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</si>
  <si>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</si>
  <si>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</si>
  <si>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</si>
  <si>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</si>
  <si>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</si>
  <si>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</si>
  <si>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</si>
  <si>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</si>
  <si>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</si>
  <si>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</si>
  <si>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</si>
  <si>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</si>
  <si>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</si>
  <si>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</si>
  <si>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</si>
  <si>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</si>
  <si>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</si>
  <si>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</si>
  <si>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</si>
  <si>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</si>
  <si>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</si>
  <si>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</si>
  <si>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</si>
  <si>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</si>
  <si>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</si>
  <si>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</si>
  <si>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</si>
  <si>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</si>
  <si>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</si>
  <si>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</si>
  <si>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</si>
  <si>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</si>
  <si>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</si>
  <si>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</si>
  <si>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</si>
  <si>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</si>
  <si>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</si>
  <si>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</si>
  <si>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</si>
  <si>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</si>
  <si>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</si>
  <si>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</si>
  <si>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</si>
  <si>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</si>
  <si>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</si>
  <si>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</si>
  <si>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</si>
  <si>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</si>
  <si>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</si>
  <si>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</si>
  <si>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</si>
  <si>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</si>
  <si>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</si>
  <si>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</si>
  <si>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</si>
  <si>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</si>
  <si>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</si>
  <si>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</si>
  <si>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</si>
  <si>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</si>
  <si>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</si>
  <si>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</si>
  <si>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</si>
  <si>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</si>
  <si>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</si>
  <si>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</si>
  <si>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</si>
  <si>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</si>
  <si>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</si>
  <si>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</si>
  <si>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</si>
  <si>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</si>
  <si>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</si>
  <si>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</si>
  <si>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</si>
  <si>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</si>
  <si>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</si>
  <si>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</si>
  <si>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</si>
  <si>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</si>
  <si>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</si>
  <si>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</si>
  <si>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</si>
  <si>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</si>
  <si>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</si>
  <si>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</si>
  <si>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</si>
  <si>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</si>
  <si>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</si>
  <si>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</si>
  <si>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</si>
  <si>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</si>
  <si>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</si>
  <si>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</si>
  <si>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</si>
  <si>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</si>
  <si>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</si>
  <si>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</si>
  <si>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</si>
  <si>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</si>
  <si>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</si>
  <si>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</si>
  <si>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</si>
  <si>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</si>
  <si>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</si>
  <si>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</si>
  <si>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</si>
  <si>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</si>
  <si>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</si>
  <si>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</si>
  <si>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</si>
  <si>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</si>
  <si>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</si>
  <si>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</si>
  <si>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</si>
  <si>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</si>
  <si>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</si>
  <si>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</si>
  <si>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</si>
  <si>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</si>
  <si>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</si>
  <si>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</si>
  <si>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</si>
  <si>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</si>
  <si>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</si>
  <si>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</si>
  <si>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</si>
  <si>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</si>
  <si>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</si>
  <si>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</si>
  <si>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</si>
  <si>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</si>
  <si>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</si>
  <si>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</si>
  <si>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</si>
  <si>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</si>
  <si>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</si>
  <si>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</si>
  <si>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</si>
  <si>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</si>
  <si>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</si>
  <si>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</si>
  <si>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</si>
  <si>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</si>
  <si>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</si>
  <si>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</si>
  <si>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</si>
  <si>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</si>
  <si>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</si>
  <si>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</si>
  <si>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</si>
  <si>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</si>
  <si>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</si>
  <si>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</si>
  <si>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</si>
  <si>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</si>
  <si>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</si>
  <si>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</si>
  <si>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</si>
  <si>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</si>
  <si>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</si>
  <si>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</si>
  <si>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</si>
  <si>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</si>
  <si>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</si>
  <si>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</si>
  <si>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</si>
  <si>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</si>
  <si>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</si>
  <si>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</si>
  <si>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</si>
  <si>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</si>
  <si>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</si>
  <si>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</si>
  <si>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</si>
  <si>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</si>
  <si>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</si>
  <si>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</si>
  <si>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</si>
  <si>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</si>
  <si>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</si>
  <si>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</si>
  <si>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</si>
  <si>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</si>
  <si>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</si>
  <si>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</si>
  <si>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</si>
  <si>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</si>
  <si>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</si>
  <si>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</si>
  <si>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</si>
  <si>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</si>
  <si>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</si>
  <si>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</si>
  <si>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</si>
  <si>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</si>
  <si>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</si>
  <si>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</si>
  <si>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</si>
  <si>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</si>
  <si>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</si>
  <si>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</si>
  <si>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</si>
  <si>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</si>
  <si>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</si>
  <si>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</si>
  <si>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</si>
  <si>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</si>
  <si>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</si>
  <si>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</si>
  <si>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</si>
  <si>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</si>
  <si>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</si>
  <si>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</si>
  <si>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</si>
  <si>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</si>
  <si>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</si>
  <si>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</si>
  <si>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</si>
  <si>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</si>
  <si>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</si>
  <si>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</si>
  <si>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</si>
  <si>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</si>
  <si>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</si>
  <si>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</si>
  <si>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</si>
  <si>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</si>
  <si>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</si>
  <si>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</si>
  <si>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</si>
  <si>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</si>
  <si>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</si>
  <si>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</si>
  <si>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</si>
  <si>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</si>
  <si>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</si>
  <si>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</si>
  <si>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</si>
  <si>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</si>
  <si>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</si>
  <si>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</si>
  <si>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</si>
  <si>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</si>
  <si>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</si>
  <si>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</si>
  <si>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</si>
  <si>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</si>
  <si>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</si>
  <si>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</si>
  <si>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</si>
  <si>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</si>
  <si>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</si>
  <si>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</si>
  <si>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</si>
  <si>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</si>
  <si>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</si>
  <si>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</si>
  <si>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</si>
  <si>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</si>
  <si>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</si>
  <si>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</si>
  <si>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</si>
  <si>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</si>
  <si>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</si>
  <si>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</si>
  <si>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</si>
  <si>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</si>
  <si>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</si>
  <si>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</si>
  <si>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</si>
  <si>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</si>
  <si>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</si>
  <si>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</si>
  <si>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</si>
  <si>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</si>
  <si>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</si>
  <si>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</si>
  <si>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</si>
  <si>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</si>
  <si>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</si>
  <si>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</si>
  <si>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</si>
  <si>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</si>
  <si>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</si>
  <si>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</si>
  <si>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</si>
  <si>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</si>
  <si>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</si>
  <si>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</si>
  <si>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</si>
  <si>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</si>
  <si>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</si>
  <si>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</si>
  <si>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</si>
  <si>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</si>
  <si>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</si>
  <si>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</si>
  <si>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</si>
  <si>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</si>
  <si>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</si>
  <si>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</si>
  <si>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</si>
  <si>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</si>
  <si>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</si>
  <si>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</si>
  <si>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</si>
  <si>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</si>
  <si>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</si>
  <si>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</si>
  <si>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</si>
  <si>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</si>
  <si>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</si>
  <si>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</si>
  <si>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</si>
  <si>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</si>
  <si>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</si>
  <si>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</si>
  <si>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</si>
  <si>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</si>
  <si>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</si>
  <si>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</si>
  <si>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</si>
  <si>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</si>
  <si>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</si>
  <si>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</si>
  <si>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</si>
  <si>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</si>
  <si>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</si>
  <si>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</si>
  <si>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</si>
  <si>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</si>
  <si>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</si>
  <si>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</si>
  <si>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</si>
  <si>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</si>
  <si>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</si>
  <si>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</si>
  <si>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</si>
  <si>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</si>
  <si>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</si>
  <si>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</si>
  <si>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</si>
  <si>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</si>
  <si>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</si>
  <si>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</si>
  <si>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</si>
  <si>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</si>
  <si>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</si>
  <si>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</si>
  <si>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</si>
  <si>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</si>
  <si>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</si>
  <si>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</si>
  <si>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</si>
  <si>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</si>
  <si>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</si>
  <si>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</si>
  <si>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</si>
  <si>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</si>
  <si>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</si>
  <si>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</si>
  <si>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</si>
  <si>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</si>
  <si>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</si>
  <si>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</si>
  <si>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</si>
  <si>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</si>
  <si>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</si>
  <si>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</si>
  <si>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</si>
  <si>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</si>
  <si>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</si>
  <si>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</si>
  <si>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</si>
  <si>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</si>
  <si>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</si>
  <si>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</si>
  <si>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</si>
  <si>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</si>
  <si>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</si>
  <si>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</si>
  <si>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</si>
  <si>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</si>
  <si>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</si>
  <si>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</si>
  <si>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</si>
  <si>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</si>
  <si>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</si>
  <si>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</si>
  <si>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</si>
  <si>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</si>
  <si>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</si>
  <si>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</si>
  <si>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</si>
  <si>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</si>
  <si>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</si>
  <si>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</si>
  <si>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</si>
  <si>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</si>
  <si>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</si>
  <si>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</si>
  <si>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</si>
  <si>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</si>
  <si>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</si>
  <si>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</si>
  <si>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</si>
  <si>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</si>
  <si>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</si>
  <si>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</si>
  <si>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</si>
  <si>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</si>
  <si>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</si>
  <si>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</si>
  <si>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</si>
  <si>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</si>
  <si>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</si>
  <si>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</si>
  <si>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</si>
  <si>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</si>
  <si>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</si>
  <si>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</si>
  <si>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</si>
  <si>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</si>
  <si>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</si>
  <si>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</si>
  <si>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</si>
  <si>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</si>
  <si>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</si>
  <si>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</si>
  <si>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</si>
  <si>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</si>
  <si>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</si>
  <si>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</si>
  <si>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</si>
  <si>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</si>
  <si>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</si>
  <si>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</si>
  <si>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</si>
  <si>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</si>
  <si>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</si>
  <si>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</si>
  <si>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</si>
  <si>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</si>
  <si>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</si>
  <si>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</si>
  <si>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</si>
  <si>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</si>
  <si>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</si>
  <si>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</si>
  <si>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</si>
  <si>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</si>
  <si>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</si>
  <si>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</si>
  <si>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</si>
  <si>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</si>
  <si>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</si>
  <si>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</si>
  <si>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</si>
  <si>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</si>
  <si>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</si>
  <si>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</si>
  <si>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</si>
  <si>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</si>
  <si>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</si>
  <si>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</si>
  <si>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</si>
  <si>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</si>
  <si>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</si>
  <si>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</si>
  <si>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</si>
  <si>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</si>
  <si>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</si>
  <si>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</si>
  <si>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</si>
  <si>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</si>
  <si>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</si>
  <si>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</si>
  <si>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</si>
  <si>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</si>
  <si>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</si>
  <si>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</si>
  <si>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</si>
  <si>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</si>
  <si>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</si>
  <si>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</si>
  <si>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</si>
  <si>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</si>
  <si>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</si>
  <si>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</si>
  <si>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</si>
  <si>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</si>
  <si>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</si>
  <si>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</si>
  <si>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</si>
  <si>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</si>
  <si>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</si>
  <si>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</si>
  <si>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</si>
  <si>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</si>
  <si>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</si>
  <si>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</si>
  <si>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</si>
  <si>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</si>
  <si>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</si>
  <si>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</si>
  <si>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</si>
  <si>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</si>
  <si>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</si>
  <si>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</si>
  <si>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</si>
  <si>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</si>
  <si>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</si>
  <si>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</si>
  <si>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</si>
  <si>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</si>
  <si>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</si>
  <si>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</si>
  <si>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</si>
  <si>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</si>
  <si>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</si>
  <si>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</si>
  <si>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</si>
  <si>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</si>
  <si>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</si>
  <si>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</si>
  <si>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</si>
  <si>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</si>
  <si>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</si>
  <si>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</si>
  <si>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</si>
  <si>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</si>
  <si>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</si>
  <si>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</si>
  <si>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</si>
  <si>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</si>
  <si>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</si>
  <si>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</si>
  <si>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</si>
  <si>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</si>
  <si>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</si>
  <si>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</si>
  <si>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</si>
  <si>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</si>
  <si>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</si>
  <si>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</si>
  <si>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</si>
  <si>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</si>
  <si>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</si>
  <si>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</si>
  <si>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</si>
  <si>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</si>
  <si>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</si>
  <si>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</si>
  <si>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</si>
  <si>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</si>
  <si>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</si>
  <si>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</si>
  <si>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</si>
  <si>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</si>
  <si>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</si>
  <si>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</si>
  <si>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</si>
  <si>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</si>
  <si>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</si>
  <si>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</si>
  <si>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</si>
  <si>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</si>
  <si>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</si>
  <si>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</si>
  <si>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</si>
  <si>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</si>
  <si>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</si>
  <si>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</si>
  <si>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</si>
  <si>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</si>
  <si>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</si>
  <si>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</si>
  <si>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</si>
  <si>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</si>
  <si>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</si>
  <si>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</si>
  <si>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</si>
  <si>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</si>
  <si>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</si>
  <si>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</si>
  <si>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</si>
  <si>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</si>
  <si>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</si>
  <si>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</si>
  <si>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</si>
  <si>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</si>
  <si>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</si>
  <si>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</si>
  <si>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</si>
  <si>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</si>
  <si>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</si>
  <si>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</si>
  <si>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</si>
  <si>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</si>
  <si>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</si>
  <si>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</si>
  <si>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</si>
  <si>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</si>
  <si>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</si>
  <si>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</si>
  <si>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</si>
  <si>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</si>
  <si>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</si>
  <si>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</si>
  <si>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</si>
  <si>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</si>
  <si>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</si>
  <si>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</si>
  <si>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</si>
  <si>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</si>
  <si>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</si>
  <si>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</si>
  <si>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</si>
  <si>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</si>
  <si>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</si>
  <si>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</si>
  <si>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</si>
  <si>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</si>
  <si>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</si>
  <si>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</si>
  <si>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</si>
  <si>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</si>
  <si>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</si>
  <si>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</si>
  <si>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</si>
  <si>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</si>
  <si>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</si>
  <si>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</si>
  <si>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</si>
  <si>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</si>
  <si>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</si>
  <si>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</si>
  <si>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</si>
  <si>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</si>
  <si>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</si>
  <si>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</si>
  <si>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</si>
  <si>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</si>
  <si>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</si>
  <si>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</si>
  <si>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</si>
  <si>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</si>
  <si>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</si>
  <si>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</si>
  <si>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</si>
  <si>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</si>
  <si>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</si>
  <si>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</si>
  <si>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</si>
  <si>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</si>
  <si>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</si>
  <si>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</si>
  <si>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</si>
  <si>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</si>
  <si>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</si>
  <si>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</si>
  <si>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</si>
  <si>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</si>
  <si>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</si>
  <si>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</si>
  <si>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</si>
  <si>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</si>
  <si>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</si>
  <si>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</si>
  <si>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</si>
  <si>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</si>
  <si>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</si>
  <si>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</si>
  <si>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</si>
  <si>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</si>
  <si>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</si>
  <si>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</si>
  <si>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</si>
  <si>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</si>
  <si>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</si>
  <si>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</si>
  <si>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</si>
  <si>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</si>
  <si>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</si>
  <si>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</si>
  <si>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</si>
  <si>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</si>
  <si>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</si>
  <si>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</si>
  <si>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</si>
  <si>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</si>
  <si>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</si>
  <si>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</si>
  <si>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</si>
  <si>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</si>
  <si>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</si>
  <si>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</si>
  <si>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</si>
  <si>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</si>
  <si>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</si>
  <si>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</si>
  <si>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</si>
  <si>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</si>
  <si>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</si>
  <si>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</si>
  <si>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</si>
  <si>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</si>
  <si>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</si>
  <si>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</si>
  <si>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</si>
  <si>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</si>
  <si>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</si>
  <si>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</si>
  <si>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</si>
  <si>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</si>
  <si>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</si>
  <si>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</si>
  <si>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</si>
  <si>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</si>
  <si>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</si>
  <si>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</si>
  <si>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</si>
  <si>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</si>
  <si>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</si>
  <si>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</si>
  <si>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</si>
  <si>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</si>
  <si>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</si>
  <si>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</si>
  <si>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</si>
  <si>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</si>
  <si>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</si>
  <si>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</si>
  <si>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</si>
  <si>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</si>
  <si>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</si>
  <si>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</si>
  <si>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</si>
  <si>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</si>
  <si>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</si>
  <si>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</si>
  <si>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</si>
  <si>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</si>
  <si>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</si>
  <si>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</si>
  <si>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</si>
  <si>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</si>
  <si>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</si>
  <si>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</si>
  <si>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</si>
  <si>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</si>
  <si>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</si>
  <si>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</si>
  <si>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</si>
  <si>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</si>
  <si>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</si>
  <si>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</si>
  <si>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</si>
  <si>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</si>
  <si>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</si>
  <si>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</si>
  <si>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</si>
  <si>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</si>
  <si>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</si>
  <si>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</si>
  <si>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</si>
  <si>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</si>
  <si>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</si>
  <si>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</si>
  <si>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</si>
  <si>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</si>
  <si>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</si>
  <si>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</si>
  <si>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</si>
  <si>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</si>
  <si>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</si>
  <si>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</si>
  <si>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</si>
  <si>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</si>
  <si>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</si>
  <si>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</si>
  <si>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</si>
  <si>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</si>
  <si>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</si>
  <si>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</si>
  <si>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</si>
  <si>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</si>
  <si>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</si>
  <si>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</si>
  <si>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</si>
  <si>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</si>
  <si>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</si>
  <si>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</si>
  <si>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</si>
  <si>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</si>
  <si>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</si>
  <si>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</si>
  <si>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</si>
  <si>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</si>
  <si>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</si>
  <si>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</si>
  <si>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</si>
  <si>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</si>
  <si>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</si>
  <si>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</si>
  <si>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</si>
  <si>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</si>
  <si>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</si>
  <si>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</si>
  <si>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</si>
  <si>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</si>
  <si>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</si>
  <si>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</si>
  <si>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</si>
  <si>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</si>
  <si>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</si>
  <si>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</si>
  <si>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</si>
  <si>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</si>
  <si>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</si>
  <si>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</si>
  <si>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</si>
  <si>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</si>
  <si>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</si>
  <si>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</si>
  <si>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</si>
  <si>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</si>
  <si>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</si>
  <si>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</si>
  <si>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</si>
  <si>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</si>
  <si>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</si>
  <si>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</si>
  <si>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</si>
  <si>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</si>
  <si>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</si>
  <si>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</si>
  <si>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</si>
  <si>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</si>
  <si>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</si>
  <si>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</si>
  <si>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</si>
  <si>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</si>
  <si>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</si>
  <si>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</si>
  <si>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</si>
  <si>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</si>
  <si>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</si>
  <si>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</si>
  <si>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</si>
  <si>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</si>
  <si>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</si>
  <si>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</si>
  <si>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</si>
  <si>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</si>
  <si>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</si>
  <si>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</si>
  <si>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</si>
  <si>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</si>
  <si>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</si>
  <si>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</si>
  <si>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</si>
  <si>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</si>
  <si>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</si>
  <si>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</si>
  <si>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</si>
  <si>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</si>
  <si>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</si>
  <si>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</si>
  <si>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</si>
  <si>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</si>
  <si>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</si>
  <si>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</si>
  <si>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</si>
  <si>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</si>
  <si>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</si>
  <si>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</si>
  <si>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</si>
  <si>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</si>
  <si>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</si>
  <si>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</si>
  <si>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</si>
  <si>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</si>
  <si>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</si>
  <si>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</si>
  <si>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</si>
  <si>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</si>
  <si>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</si>
  <si>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</si>
  <si>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</si>
  <si>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</si>
  <si>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</si>
  <si>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</si>
  <si>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</si>
  <si>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</si>
  <si>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</si>
  <si>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</si>
  <si>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</si>
  <si>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</si>
  <si>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</si>
  <si>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</si>
  <si>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</si>
  <si>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</si>
  <si>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</si>
  <si>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</si>
  <si>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</si>
  <si>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</si>
  <si>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</si>
  <si>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</si>
  <si>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</si>
  <si>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</si>
  <si>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</si>
  <si>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</si>
  <si>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</si>
  <si>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</si>
  <si>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</si>
  <si>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</si>
  <si>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</si>
  <si>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</si>
  <si>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</si>
  <si>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</si>
  <si>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</si>
  <si>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</si>
  <si>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</si>
  <si>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</si>
  <si>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</si>
  <si>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</si>
  <si>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</si>
  <si>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</si>
  <si>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</si>
  <si>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</si>
  <si>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</si>
  <si>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</si>
  <si>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</si>
  <si>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</si>
  <si>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</si>
  <si>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</si>
  <si>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</si>
  <si>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</si>
  <si>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</si>
  <si>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</si>
  <si>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</si>
  <si>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</si>
  <si>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</si>
  <si>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</si>
  <si>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</si>
  <si>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</si>
  <si>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</si>
  <si>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</si>
  <si>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</si>
  <si>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</si>
  <si>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</si>
  <si>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</si>
  <si>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</si>
  <si>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</si>
  <si>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</si>
  <si>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</si>
  <si>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</si>
  <si>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</si>
  <si>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</si>
  <si>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</si>
  <si>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</si>
  <si>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</si>
  <si>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</si>
  <si>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</si>
  <si>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</si>
  <si>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</si>
  <si>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</si>
  <si>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</si>
  <si>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</si>
  <si>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</si>
  <si>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</si>
  <si>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</si>
  <si>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</si>
  <si>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</si>
  <si>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</si>
  <si>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</si>
  <si>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</si>
  <si>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</si>
  <si>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</si>
  <si>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</si>
  <si>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</si>
  <si>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</si>
  <si>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</si>
  <si>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</si>
  <si>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</si>
  <si>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</si>
  <si>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</si>
  <si>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</si>
  <si>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</si>
  <si>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</si>
  <si>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</si>
  <si>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</si>
  <si>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</si>
  <si>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</si>
  <si>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</si>
  <si>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</si>
  <si>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</si>
  <si>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</si>
  <si>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</si>
  <si>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</si>
  <si>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</si>
  <si>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</si>
  <si>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</si>
  <si>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</si>
  <si>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</si>
  <si>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</si>
  <si>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</si>
  <si>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</si>
  <si>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</si>
  <si>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</si>
  <si>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</si>
  <si>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</si>
  <si>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</si>
  <si>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</si>
  <si>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</si>
  <si>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</si>
  <si>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</si>
  <si>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</si>
  <si>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</si>
  <si>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</si>
  <si>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</si>
  <si>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</si>
  <si>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</si>
  <si>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</si>
  <si>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</si>
  <si>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</si>
  <si>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</si>
  <si>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</si>
  <si>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</si>
  <si>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</si>
  <si>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</si>
  <si>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</si>
  <si>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</si>
  <si>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</si>
  <si>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</si>
  <si>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</si>
  <si>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</si>
  <si>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</si>
  <si>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</si>
  <si>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</si>
  <si>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</si>
  <si>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</si>
  <si>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</si>
  <si>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</si>
  <si>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</si>
  <si>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</si>
  <si>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</si>
  <si>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</si>
  <si>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</si>
  <si>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</si>
  <si>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</si>
  <si>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</si>
  <si>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</si>
  <si>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</si>
  <si>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</si>
  <si>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</si>
  <si>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</si>
  <si>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</si>
  <si>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</si>
  <si>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</si>
  <si>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</si>
  <si>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</si>
  <si>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</si>
  <si>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</si>
  <si>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</si>
  <si>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</si>
  <si>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</si>
  <si>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</si>
  <si>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</si>
  <si>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</si>
  <si>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</si>
  <si>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</si>
  <si>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</si>
  <si>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</si>
  <si>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</si>
  <si>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</si>
  <si>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</si>
  <si>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</si>
  <si>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</si>
  <si>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</si>
  <si>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</si>
  <si>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</si>
  <si>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</si>
  <si>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</si>
  <si>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</si>
  <si>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</si>
  <si>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</si>
  <si>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</si>
  <si>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</si>
  <si>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</si>
  <si>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</si>
  <si>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</si>
  <si>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</si>
  <si>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</si>
  <si>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</si>
  <si>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</si>
  <si>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</si>
  <si>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</si>
  <si>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</si>
  <si>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</si>
  <si>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</si>
  <si>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</si>
  <si>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</si>
  <si>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</si>
  <si>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</si>
  <si>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</si>
  <si>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</si>
  <si>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</si>
  <si>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</si>
  <si>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</si>
  <si>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</si>
  <si>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</si>
  <si>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</si>
  <si>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</si>
  <si>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</si>
  <si>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</si>
  <si>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</si>
  <si>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</si>
  <si>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</si>
  <si>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</si>
  <si>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</si>
  <si>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</si>
  <si>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</si>
  <si>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</si>
  <si>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</si>
  <si>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</si>
  <si>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</si>
  <si>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</si>
  <si>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</si>
  <si>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</si>
  <si>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</si>
  <si>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</si>
  <si>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</si>
  <si>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</si>
  <si>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</si>
  <si>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</si>
  <si>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</si>
  <si>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</si>
  <si>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</si>
  <si>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</si>
  <si>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</si>
  <si>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</si>
  <si>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</si>
  <si>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</si>
  <si>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</si>
  <si>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</si>
  <si>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</si>
  <si>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</si>
  <si>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</si>
  <si>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</si>
  <si>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</si>
  <si>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</si>
  <si>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</si>
  <si>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</si>
  <si>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</si>
  <si>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</si>
  <si>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</si>
  <si>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</si>
  <si>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</si>
  <si>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</si>
  <si>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</si>
  <si>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</si>
  <si>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</si>
  <si>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</si>
  <si>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</si>
  <si>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</si>
  <si>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</si>
  <si>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</si>
  <si>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</si>
  <si>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</si>
  <si>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</si>
  <si>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</si>
  <si>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</si>
  <si>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</si>
  <si>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</si>
  <si>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</si>
  <si>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</si>
  <si>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</si>
  <si>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</si>
  <si>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</si>
  <si>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</si>
  <si>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</si>
  <si>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</si>
  <si>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</si>
  <si>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</si>
  <si>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</si>
  <si>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</si>
  <si>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</si>
  <si>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</si>
  <si>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</si>
  <si>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</si>
  <si>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</si>
  <si>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</si>
  <si>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</si>
  <si>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</si>
  <si>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</si>
  <si>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</si>
  <si>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</si>
  <si>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</si>
  <si>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</si>
  <si>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</si>
  <si>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</si>
  <si>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</si>
  <si>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</si>
  <si>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</si>
  <si>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</si>
  <si>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</si>
  <si>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</si>
  <si>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</si>
  <si>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</si>
  <si>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</si>
  <si>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</si>
  <si>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</si>
  <si>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</si>
  <si>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</si>
  <si>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</si>
  <si>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</si>
  <si>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</si>
  <si>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</si>
  <si>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</si>
  <si>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</si>
  <si>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</si>
  <si>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</si>
  <si>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</si>
  <si>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</si>
  <si>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</si>
  <si>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</si>
  <si>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</si>
  <si>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</si>
  <si>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</si>
  <si>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</si>
  <si>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</si>
  <si>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</si>
  <si>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</si>
  <si>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</si>
  <si>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</si>
  <si>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</si>
  <si>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</si>
  <si>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</si>
  <si>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</si>
  <si>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</si>
  <si>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</si>
  <si>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</si>
  <si>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</si>
  <si>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</si>
  <si>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</si>
  <si>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</si>
  <si>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</si>
  <si>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</si>
  <si>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</si>
  <si>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</si>
  <si>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</si>
  <si>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</si>
  <si>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</si>
  <si>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</si>
  <si>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</si>
  <si>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</si>
  <si>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</si>
  <si>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</si>
  <si>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</si>
  <si>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</si>
  <si>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</si>
  <si>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</si>
  <si>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</si>
  <si>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</si>
  <si>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</si>
  <si>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</si>
  <si>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</si>
  <si>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</si>
  <si>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</si>
  <si>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</si>
  <si>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</si>
  <si>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</si>
  <si>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</si>
  <si>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</si>
  <si>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</si>
  <si>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</si>
  <si>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</si>
  <si>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</si>
  <si>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</si>
  <si>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</si>
  <si>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</si>
  <si>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</si>
  <si>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</si>
  <si>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</si>
  <si>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</si>
  <si>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</si>
  <si>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</si>
  <si>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</si>
  <si>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</si>
  <si>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</si>
  <si>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</si>
  <si>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</si>
  <si>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</si>
  <si>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</si>
  <si>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</si>
  <si>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</si>
  <si>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</si>
  <si>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</si>
  <si>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</si>
  <si>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</si>
  <si>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</si>
  <si>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</si>
  <si>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</si>
  <si>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</si>
  <si>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</si>
  <si>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</si>
  <si>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</si>
  <si>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</si>
  <si>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</si>
  <si>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</si>
  <si>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</si>
  <si>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</si>
  <si>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</si>
  <si>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</si>
  <si>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</si>
  <si>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</si>
  <si>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</si>
  <si>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</si>
  <si>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</si>
  <si>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</si>
  <si>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</si>
  <si>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</si>
  <si>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</si>
  <si>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</si>
  <si>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</si>
  <si>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</si>
  <si>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</si>
  <si>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</si>
  <si>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</si>
  <si>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</si>
  <si>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</si>
  <si>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</si>
  <si>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</si>
  <si>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</si>
  <si>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</si>
  <si>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</si>
  <si>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</si>
  <si>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</si>
  <si>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</si>
  <si>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</si>
  <si>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</si>
  <si>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</si>
  <si>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</si>
  <si>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</si>
  <si>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</si>
  <si>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</si>
  <si>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</si>
  <si>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</si>
  <si>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</si>
  <si>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</si>
  <si>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</si>
  <si>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</si>
  <si>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</si>
  <si>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</si>
  <si>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</si>
  <si>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</si>
  <si>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</si>
  <si>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</si>
  <si>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</si>
  <si>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</si>
  <si>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</si>
  <si>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</si>
  <si>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</si>
  <si>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</si>
  <si>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</si>
  <si>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</si>
  <si>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</si>
  <si>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</si>
  <si>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</si>
  <si>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</si>
  <si>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</si>
  <si>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</si>
  <si>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</si>
  <si>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</si>
  <si>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</si>
  <si>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</si>
  <si>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</si>
  <si>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</si>
  <si>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</si>
  <si>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</si>
  <si>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</si>
  <si>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</si>
  <si>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</si>
  <si>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</si>
  <si>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</si>
  <si>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</si>
  <si>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</si>
  <si>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</si>
  <si>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</si>
  <si>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</si>
  <si>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</si>
  <si>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</si>
  <si>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</si>
  <si>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</si>
  <si>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</si>
  <si>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</si>
  <si>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</si>
  <si>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</si>
  <si>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</si>
  <si>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</si>
  <si>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</si>
  <si>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</si>
  <si>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</si>
  <si>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</si>
  <si>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</si>
  <si>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</si>
  <si>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</si>
  <si>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</si>
  <si>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</si>
  <si>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</si>
  <si>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</si>
  <si>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</si>
  <si>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</si>
  <si>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</si>
  <si>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</si>
  <si>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</si>
  <si>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</si>
  <si>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</si>
  <si>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</si>
  <si>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</si>
  <si>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</si>
  <si>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</si>
  <si>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</si>
  <si>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</si>
  <si>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</si>
  <si>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</si>
  <si>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</si>
  <si>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</si>
  <si>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</si>
  <si>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</si>
  <si>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</si>
  <si>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</si>
  <si>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</si>
  <si>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</si>
  <si>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</si>
  <si>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</si>
  <si>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</si>
  <si>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</si>
  <si>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</si>
  <si>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</si>
  <si>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</si>
  <si>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</si>
  <si>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</si>
  <si>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</si>
  <si>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</si>
  <si>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</si>
  <si>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</si>
  <si>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</si>
  <si>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</si>
  <si>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</si>
  <si>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</si>
  <si>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</si>
  <si>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</si>
  <si>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</si>
  <si>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</si>
  <si>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</si>
  <si>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</si>
  <si>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</si>
  <si>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</si>
  <si>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</si>
  <si>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</si>
  <si>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</si>
  <si>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</si>
  <si>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</si>
  <si>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</si>
  <si>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</si>
  <si>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</si>
  <si>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</si>
  <si>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</si>
  <si>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</si>
  <si>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</si>
  <si>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</si>
  <si>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</si>
  <si>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</si>
  <si>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</si>
  <si>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</si>
  <si>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</si>
  <si>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</si>
  <si>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</si>
  <si>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</si>
  <si>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</si>
  <si>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</si>
  <si>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</si>
  <si>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</si>
  <si>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</si>
  <si>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</si>
  <si>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</si>
  <si>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</si>
  <si>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</si>
  <si>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</si>
  <si>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</si>
  <si>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</si>
  <si>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</si>
  <si>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</si>
  <si>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</si>
  <si>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</si>
  <si>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</si>
  <si>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</si>
  <si>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</si>
  <si>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</si>
  <si>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</si>
  <si>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</si>
  <si>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</si>
  <si>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</si>
  <si>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</si>
  <si>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</si>
  <si>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</si>
  <si>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</si>
  <si>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</si>
  <si>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</si>
  <si>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</si>
  <si>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</si>
  <si>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</si>
  <si>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</si>
  <si>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</si>
  <si>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</si>
  <si>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</si>
  <si>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</si>
  <si>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</si>
  <si>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</si>
  <si>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</si>
  <si>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</si>
  <si>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</si>
  <si>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</si>
  <si>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</si>
  <si>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</si>
  <si>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</si>
  <si>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</si>
  <si>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</si>
  <si>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</si>
  <si>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</si>
  <si>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</si>
  <si>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</si>
  <si>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</si>
  <si>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</si>
  <si>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</si>
  <si>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</si>
  <si>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</si>
  <si>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</si>
  <si>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</si>
  <si>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</si>
  <si>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</si>
  <si>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</si>
  <si>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</si>
  <si>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</si>
  <si>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</si>
  <si>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</si>
  <si>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</si>
  <si>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</si>
  <si>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</si>
  <si>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</si>
  <si>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</si>
  <si>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</si>
  <si>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</si>
  <si>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</si>
  <si>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</si>
  <si>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</si>
  <si>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</si>
  <si>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</si>
  <si>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</si>
  <si>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</si>
  <si>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</si>
  <si>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</si>
  <si>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</si>
  <si>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</si>
  <si>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</si>
  <si>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</si>
  <si>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</si>
  <si>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</si>
  <si>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</si>
  <si>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</si>
  <si>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</si>
  <si>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</si>
  <si>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</si>
  <si>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</si>
  <si>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</si>
  <si>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</si>
  <si>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</si>
  <si>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</si>
  <si>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</si>
  <si>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</si>
  <si>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</si>
  <si>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</si>
  <si>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</si>
  <si>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</si>
  <si>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</si>
  <si>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</si>
  <si>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</si>
  <si>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</si>
  <si>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</si>
  <si>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</si>
  <si>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</si>
  <si>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</si>
  <si>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</si>
  <si>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</si>
  <si>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</si>
  <si>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</si>
  <si>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</si>
  <si>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</si>
  <si>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</si>
  <si>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</si>
  <si>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</si>
  <si>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</si>
  <si>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</si>
  <si>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</si>
  <si>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</si>
  <si>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</si>
  <si>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</si>
  <si>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</si>
  <si>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</si>
  <si>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</si>
  <si>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</si>
  <si>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</si>
  <si>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</si>
  <si>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</si>
  <si>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</si>
  <si>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</si>
  <si>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</si>
  <si>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</si>
  <si>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</si>
  <si>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</si>
  <si>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</si>
  <si>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</si>
  <si>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</si>
  <si>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</si>
  <si>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</si>
  <si>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</si>
  <si>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</si>
  <si>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</si>
  <si>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</si>
  <si>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</si>
  <si>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</si>
  <si>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</si>
  <si>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</si>
  <si>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</si>
  <si>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</si>
  <si>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</si>
  <si>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</si>
  <si>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</si>
  <si>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</si>
  <si>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</si>
  <si>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</si>
  <si>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</si>
  <si>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</si>
  <si>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</si>
  <si>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</si>
  <si>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</si>
  <si>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</si>
  <si>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</si>
  <si>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</si>
  <si>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</si>
  <si>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</si>
  <si>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</si>
  <si>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</si>
  <si>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</si>
  <si>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</si>
  <si>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</si>
  <si>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</si>
  <si>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</si>
  <si>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</si>
  <si>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</si>
  <si>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</si>
  <si>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</si>
  <si>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</si>
  <si>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</si>
  <si>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</si>
  <si>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</si>
  <si>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</si>
  <si>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</si>
  <si>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</si>
  <si>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</si>
  <si>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</si>
  <si>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</si>
  <si>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</si>
  <si>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</si>
  <si>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</si>
  <si>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</si>
  <si>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</si>
  <si>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</si>
  <si>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</si>
  <si>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</si>
  <si>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</si>
  <si>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</si>
  <si>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</si>
  <si>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</si>
  <si>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</si>
  <si>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</si>
  <si>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</si>
  <si>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</si>
  <si>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</si>
  <si>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</si>
  <si>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</si>
  <si>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</si>
  <si>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</si>
  <si>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</si>
  <si>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</si>
  <si>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</si>
  <si>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</si>
  <si>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</si>
  <si>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</si>
  <si>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</si>
  <si>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</si>
  <si>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</si>
  <si>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</si>
  <si>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</si>
  <si>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</si>
  <si>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</si>
  <si>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</si>
  <si>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</si>
  <si>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</si>
  <si>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</si>
  <si>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</si>
  <si>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</si>
  <si>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</si>
  <si>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</si>
  <si>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</si>
  <si>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</si>
  <si>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</si>
  <si>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</si>
  <si>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</si>
  <si>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</si>
  <si>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</si>
  <si>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</si>
  <si>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</si>
  <si>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</si>
  <si>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</si>
  <si>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</si>
  <si>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</si>
  <si>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</si>
  <si>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</si>
  <si>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</si>
  <si>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</si>
  <si>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</si>
  <si>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</si>
  <si>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</si>
  <si>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</si>
  <si>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</si>
  <si>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</si>
  <si>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</si>
  <si>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</si>
  <si>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</si>
  <si>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</si>
  <si>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</si>
  <si>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</si>
  <si>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</si>
  <si>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</si>
  <si>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</si>
  <si>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</si>
  <si>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</si>
  <si>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</si>
  <si>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</si>
  <si>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</si>
  <si>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</si>
  <si>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</si>
  <si>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</si>
  <si>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</si>
  <si>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</si>
  <si>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</si>
  <si>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</si>
  <si>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</si>
  <si>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</si>
  <si>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</si>
  <si>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</si>
  <si>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</si>
  <si>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</si>
  <si>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</si>
  <si>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</si>
  <si>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</si>
  <si>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</si>
  <si>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</si>
  <si>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</si>
  <si>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</si>
  <si>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</si>
  <si>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</si>
  <si>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</si>
  <si>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</si>
  <si>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</si>
  <si>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</si>
  <si>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</si>
  <si>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</si>
  <si>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</si>
  <si>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</si>
  <si>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</si>
  <si>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</si>
  <si>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</si>
  <si>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</si>
  <si>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</si>
  <si>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</si>
  <si>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</si>
  <si>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</si>
  <si>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</si>
  <si>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</si>
  <si>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</si>
  <si>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</si>
  <si>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</si>
  <si>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</si>
  <si>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</si>
  <si>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</si>
  <si>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</si>
  <si>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</si>
  <si>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</si>
  <si>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</si>
  <si>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</si>
  <si>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</si>
  <si>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</si>
  <si>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</si>
  <si>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</si>
  <si>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</si>
  <si>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</si>
  <si>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</si>
  <si>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</si>
  <si>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</si>
  <si>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</si>
  <si>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</si>
  <si>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</si>
  <si>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</si>
  <si>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</si>
  <si>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</si>
  <si>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</si>
  <si>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</si>
  <si>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</si>
  <si>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</si>
  <si>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</si>
  <si>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</si>
  <si>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</si>
  <si>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</si>
  <si>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</si>
  <si>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</si>
  <si>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</si>
  <si>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</si>
  <si>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</si>
  <si>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</si>
  <si>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</si>
  <si>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</si>
  <si>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</si>
  <si>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</si>
  <si>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</si>
  <si>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</si>
  <si>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</si>
  <si>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</si>
  <si>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</si>
  <si>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</si>
  <si>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</si>
  <si>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</si>
  <si>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</si>
  <si>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</si>
  <si>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</si>
  <si>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</si>
  <si>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</si>
  <si>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</si>
  <si>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</si>
  <si>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</si>
  <si>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</si>
  <si>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</si>
  <si>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</si>
  <si>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</si>
  <si>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</si>
  <si>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</si>
  <si>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</si>
  <si>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</si>
  <si>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</si>
  <si>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</si>
  <si>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</si>
  <si>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</si>
  <si>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</si>
  <si>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</si>
  <si>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</si>
  <si>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</si>
  <si>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</si>
  <si>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</si>
  <si>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</si>
  <si>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</si>
  <si>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</si>
  <si>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</si>
  <si>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</si>
  <si>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</si>
  <si>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</si>
  <si>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</si>
  <si>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</si>
  <si>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</si>
  <si>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</si>
  <si>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</si>
  <si>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</si>
  <si>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</si>
  <si>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</si>
  <si>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</si>
  <si>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</si>
  <si>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</si>
  <si>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</si>
  <si>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</si>
  <si>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</si>
  <si>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</si>
  <si>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</si>
  <si>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</si>
  <si>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</si>
  <si>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</si>
  <si>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</si>
  <si>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</si>
  <si>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</si>
  <si>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</si>
  <si>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</si>
  <si>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</si>
  <si>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</si>
  <si>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</si>
  <si>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</si>
  <si>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</si>
  <si>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</si>
  <si>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</si>
  <si>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</si>
  <si>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</si>
  <si>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</si>
  <si>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</si>
  <si>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</si>
  <si>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</si>
  <si>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</si>
  <si>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</si>
  <si>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</si>
  <si>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</si>
  <si>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</si>
  <si>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</si>
  <si>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</si>
  <si>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</si>
  <si>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</si>
  <si>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</si>
  <si>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</si>
  <si>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</si>
  <si>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</si>
  <si>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</si>
  <si>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</si>
  <si>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</si>
  <si>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</si>
  <si>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</si>
  <si>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</si>
  <si>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</si>
  <si>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</si>
  <si>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</si>
  <si>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</si>
  <si>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</si>
  <si>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</si>
  <si>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</si>
  <si>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</si>
  <si>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</si>
  <si>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</si>
  <si>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</si>
  <si>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</si>
  <si>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</si>
  <si>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</si>
  <si>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</si>
  <si>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</si>
  <si>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</si>
  <si>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</si>
  <si>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</si>
  <si>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</si>
  <si>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</si>
  <si>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</si>
  <si>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</si>
  <si>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</si>
  <si>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</si>
  <si>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</si>
  <si>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</si>
  <si>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</si>
  <si>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</si>
  <si>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</si>
  <si>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</si>
  <si>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</si>
  <si>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</si>
  <si>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</si>
  <si>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</si>
  <si>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</si>
  <si>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</si>
  <si>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</si>
  <si>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</si>
  <si>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</si>
  <si>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</si>
  <si>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</si>
  <si>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</si>
  <si>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</si>
  <si>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</si>
  <si>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</si>
  <si>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</si>
  <si>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</si>
  <si>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</si>
  <si>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</si>
  <si>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</si>
  <si>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</si>
  <si>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</si>
  <si>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</si>
  <si>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</si>
  <si>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</si>
  <si>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</si>
  <si>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</si>
  <si>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</si>
  <si>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</si>
  <si>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</si>
  <si>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</si>
  <si>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</si>
  <si>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</si>
  <si>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</si>
  <si>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</si>
  <si>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</si>
  <si>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</si>
  <si>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</si>
  <si>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</si>
  <si>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</si>
  <si>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</si>
  <si>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</si>
  <si>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</si>
  <si>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</si>
  <si>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</si>
  <si>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</si>
  <si>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</si>
  <si>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</si>
  <si>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</si>
  <si>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</si>
  <si>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</si>
  <si>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</si>
  <si>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</si>
  <si>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</si>
  <si>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</si>
  <si>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</si>
  <si>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</si>
  <si>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</si>
  <si>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</si>
  <si>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</si>
  <si>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</si>
  <si>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</si>
  <si>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</si>
  <si>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</si>
  <si>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</si>
  <si>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</si>
  <si>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</si>
  <si>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</si>
  <si>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</si>
  <si>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</si>
  <si>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</si>
  <si>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</si>
  <si>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</si>
  <si>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</si>
  <si>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</si>
  <si>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</si>
  <si>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</si>
  <si>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</si>
  <si>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</si>
  <si>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</si>
  <si>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</si>
  <si>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</si>
  <si>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</si>
  <si>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</si>
  <si>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</si>
  <si>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</si>
  <si>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</si>
  <si>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</si>
  <si>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</si>
  <si>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</si>
  <si>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</si>
  <si>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</si>
  <si>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</si>
  <si>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</si>
  <si>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</si>
  <si>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</si>
  <si>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</si>
  <si>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</si>
  <si>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</si>
  <si>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</si>
  <si>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</si>
  <si>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</si>
  <si>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</si>
  <si>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</si>
  <si>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</si>
  <si>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</si>
  <si>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</si>
  <si>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</si>
  <si>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</si>
  <si>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</si>
  <si>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</si>
  <si>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</si>
  <si>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</si>
  <si>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</si>
  <si>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</si>
  <si>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</si>
  <si>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</si>
  <si>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</si>
  <si>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</si>
  <si>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</si>
  <si>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</si>
  <si>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</si>
  <si>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</si>
  <si>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</si>
  <si>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</si>
  <si>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</si>
  <si>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</si>
  <si>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</si>
  <si>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</si>
  <si>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</si>
  <si>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</si>
  <si>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</si>
  <si>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</si>
  <si>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</si>
  <si>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</si>
  <si>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</si>
  <si>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</si>
  <si>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</si>
  <si>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</si>
  <si>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</si>
  <si>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</si>
  <si>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</si>
  <si>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</si>
  <si>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</si>
  <si>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</si>
  <si>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</si>
  <si>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</si>
  <si>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</si>
  <si>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</si>
  <si>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</si>
  <si>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</si>
  <si>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</si>
  <si>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</si>
  <si>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</si>
  <si>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</si>
  <si>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</si>
  <si>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</si>
  <si>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</si>
  <si>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</si>
  <si>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</si>
  <si>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</si>
  <si>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</si>
  <si>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</si>
  <si>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</si>
  <si>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</si>
  <si>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</si>
  <si>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</si>
  <si>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</si>
  <si>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</si>
  <si>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</si>
  <si>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</si>
  <si>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</si>
  <si>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</si>
  <si>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</si>
  <si>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</si>
  <si>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</si>
  <si>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</si>
  <si>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</si>
  <si>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</si>
  <si>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</si>
  <si>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</si>
  <si>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</si>
  <si>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</si>
  <si>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</si>
  <si>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</si>
  <si>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</si>
  <si>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</si>
  <si>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</si>
  <si>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</si>
  <si>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</si>
  <si>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</si>
  <si>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</si>
  <si>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</si>
  <si>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</si>
  <si>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</si>
  <si>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</si>
  <si>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</si>
  <si>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</si>
  <si>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</si>
  <si>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</si>
  <si>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</si>
  <si>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</si>
  <si>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</si>
  <si>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</si>
  <si>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</si>
  <si>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</si>
  <si>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</si>
  <si>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</si>
  <si>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</si>
  <si>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</si>
  <si>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</si>
  <si>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</si>
  <si>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</si>
  <si>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</si>
  <si>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</si>
  <si>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</si>
  <si>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</si>
  <si>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</si>
  <si>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</si>
  <si>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</si>
  <si>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</si>
  <si>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</si>
  <si>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</si>
  <si>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</si>
  <si>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</si>
  <si>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</si>
  <si>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</si>
  <si>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</si>
  <si>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</si>
  <si>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</si>
  <si>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</si>
  <si>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</si>
  <si>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</si>
  <si>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</si>
  <si>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</si>
  <si>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</si>
  <si>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</si>
  <si>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</si>
  <si>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</si>
  <si>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</si>
  <si>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</si>
  <si>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</si>
  <si>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</si>
  <si>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</si>
  <si>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</si>
  <si>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</si>
  <si>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</si>
  <si>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</si>
  <si>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</si>
  <si>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</si>
  <si>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</si>
  <si>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</si>
  <si>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</si>
  <si>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</si>
  <si>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</si>
  <si>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</si>
  <si>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</si>
  <si>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</si>
  <si>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</si>
  <si>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</si>
  <si>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</si>
  <si>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</si>
  <si>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</si>
  <si>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</si>
  <si>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</si>
  <si>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</si>
  <si>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</si>
  <si>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</si>
  <si>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</si>
  <si>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</si>
  <si>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</si>
  <si>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</si>
  <si>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</si>
  <si>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</si>
  <si>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</si>
  <si>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</si>
  <si>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</si>
  <si>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</si>
  <si>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</si>
  <si>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</si>
  <si>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</si>
  <si>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</si>
  <si>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</si>
  <si>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</si>
  <si>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</si>
  <si>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</si>
  <si>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</si>
  <si>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</si>
  <si>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</si>
  <si>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</si>
  <si>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</si>
  <si>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</si>
  <si>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</si>
  <si>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</si>
  <si>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</si>
  <si>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</si>
  <si>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</si>
  <si>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</si>
  <si>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</si>
  <si>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</si>
  <si>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</si>
  <si>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</si>
  <si>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</si>
  <si>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</si>
  <si>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</si>
  <si>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</si>
  <si>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</si>
  <si>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</si>
  <si>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</si>
  <si>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</si>
  <si>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</si>
  <si>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</si>
  <si>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</si>
  <si>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</si>
  <si>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</si>
  <si>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</si>
  <si>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</si>
  <si>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</si>
  <si>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</si>
  <si>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</si>
  <si>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</si>
  <si>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</si>
  <si>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</si>
  <si>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</si>
  <si>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</si>
  <si>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</si>
  <si>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</si>
  <si>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</si>
  <si>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</si>
  <si>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</si>
  <si>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</si>
  <si>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</si>
  <si>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</si>
  <si>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</si>
  <si>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</si>
  <si>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</si>
  <si>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</si>
  <si>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</si>
  <si>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</si>
  <si>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</si>
  <si>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</si>
  <si>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</si>
  <si>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</si>
  <si>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</si>
  <si>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</si>
  <si>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</si>
  <si>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</si>
  <si>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</si>
  <si>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</si>
  <si>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</si>
  <si>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</si>
  <si>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</si>
  <si>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</si>
  <si>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</si>
  <si>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</si>
  <si>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</si>
  <si>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</si>
  <si>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</si>
  <si>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</si>
  <si>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</si>
  <si>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</si>
  <si>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</si>
  <si>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</si>
  <si>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</si>
  <si>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</si>
  <si>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</si>
  <si>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</si>
  <si>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</si>
  <si>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</si>
  <si>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</si>
  <si>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</si>
  <si>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</si>
  <si>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</si>
  <si>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</si>
  <si>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</si>
  <si>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</si>
  <si>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</si>
  <si>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</si>
  <si>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</si>
  <si>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</si>
  <si>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</si>
  <si>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</si>
  <si>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</si>
  <si>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</si>
  <si>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</si>
  <si>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</si>
  <si>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</si>
  <si>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</si>
  <si>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</si>
  <si>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</si>
  <si>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</si>
  <si>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</si>
  <si>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</si>
  <si>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</si>
  <si>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</si>
  <si>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</si>
  <si>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</si>
  <si>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</si>
  <si>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</si>
  <si>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</si>
  <si>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</si>
  <si>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</si>
  <si>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</si>
  <si>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</si>
  <si>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</si>
  <si>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</si>
  <si>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</si>
  <si>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</si>
  <si>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</si>
  <si>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</si>
  <si>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</si>
  <si>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</si>
  <si>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</si>
  <si>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</si>
  <si>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</si>
  <si>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</si>
  <si>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</si>
  <si>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</si>
  <si>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</si>
  <si>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</si>
  <si>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</si>
  <si>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</si>
  <si>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</si>
  <si>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</si>
  <si>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</si>
  <si>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</si>
  <si>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</si>
  <si>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</si>
  <si>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</si>
  <si>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</si>
  <si>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</si>
  <si>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</si>
  <si>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</si>
  <si>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</si>
  <si>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</si>
  <si>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</si>
  <si>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</si>
  <si>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</si>
  <si>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</si>
  <si>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</si>
  <si>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</si>
  <si>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</si>
  <si>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</si>
  <si>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</si>
  <si>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</si>
  <si>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</si>
  <si>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</si>
  <si>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</si>
  <si>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</si>
  <si>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</si>
  <si>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</si>
  <si>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</si>
  <si>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</si>
  <si>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</si>
  <si>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</si>
  <si>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</si>
  <si>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</si>
  <si>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</si>
  <si>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</si>
  <si>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</si>
  <si>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</si>
  <si>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</si>
  <si>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</si>
  <si>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</si>
  <si>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</si>
  <si>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</si>
  <si>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</si>
  <si>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</si>
  <si>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</si>
  <si>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</si>
  <si>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</si>
  <si>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</si>
  <si>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</si>
  <si>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</si>
  <si>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</si>
  <si>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</si>
  <si>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</si>
  <si>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</si>
  <si>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</si>
  <si>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</si>
  <si>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</si>
  <si>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</si>
  <si>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</si>
  <si>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</si>
  <si>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</si>
  <si>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</si>
  <si>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</si>
  <si>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</si>
  <si>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</si>
  <si>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</si>
  <si>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</si>
  <si>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</si>
  <si>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</si>
  <si>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</si>
  <si>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</si>
  <si>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</si>
  <si>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</si>
  <si>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</si>
  <si>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</si>
  <si>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</si>
  <si>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</si>
  <si>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</si>
  <si>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</si>
  <si>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</si>
  <si>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</si>
  <si>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</si>
  <si>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</si>
  <si>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</si>
  <si>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</si>
  <si>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</si>
  <si>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</si>
  <si>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</si>
  <si>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</si>
  <si>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</si>
  <si>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</si>
  <si>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</si>
  <si>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</si>
  <si>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</si>
  <si>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</si>
  <si>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</si>
  <si>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</si>
  <si>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</si>
  <si>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</si>
  <si>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</si>
  <si>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</si>
  <si>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</si>
  <si>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</si>
  <si>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</si>
  <si>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</si>
  <si>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</si>
  <si>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</si>
  <si>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</si>
  <si>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</si>
  <si>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</si>
  <si>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</si>
  <si>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</si>
  <si>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</si>
  <si>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</si>
  <si>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</si>
  <si>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</si>
  <si>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</si>
  <si>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</si>
  <si>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</si>
  <si>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</si>
  <si>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</si>
  <si>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</si>
  <si>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</si>
  <si>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</si>
  <si>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</si>
  <si>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</si>
  <si>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</si>
  <si>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</si>
  <si>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</si>
  <si>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</si>
  <si>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</si>
  <si>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</si>
  <si>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</si>
  <si>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</si>
  <si>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</si>
  <si>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</si>
  <si>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</si>
  <si>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</si>
  <si>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</si>
  <si>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</si>
  <si>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</si>
  <si>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</si>
  <si>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</si>
  <si>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</si>
  <si>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</si>
  <si>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</si>
  <si>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</si>
  <si>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</si>
  <si>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</si>
  <si>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</si>
  <si>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</si>
  <si>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</si>
  <si>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</si>
  <si>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</si>
  <si>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</si>
  <si>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</si>
  <si>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</si>
  <si>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</si>
  <si>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</si>
  <si>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</si>
  <si>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</si>
  <si>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</si>
  <si>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</si>
  <si>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</si>
  <si>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</si>
  <si>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</si>
  <si>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</si>
  <si>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</si>
  <si>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</si>
  <si>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</si>
  <si>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</si>
  <si>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</si>
  <si>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</si>
  <si>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</si>
  <si>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</si>
  <si>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</si>
  <si>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</si>
  <si>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</si>
  <si>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</si>
  <si>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</si>
  <si>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</si>
  <si>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</si>
  <si>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</si>
  <si>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</si>
  <si>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</si>
  <si>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</si>
  <si>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</si>
  <si>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</si>
  <si>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</si>
  <si>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</si>
  <si>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</si>
  <si>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</si>
  <si>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</si>
  <si>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</si>
  <si>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</si>
  <si>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</si>
  <si>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</si>
  <si>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</si>
  <si>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</si>
  <si>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</si>
  <si>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</si>
  <si>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</si>
  <si>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</si>
  <si>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</si>
  <si>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</si>
  <si>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</si>
  <si>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</si>
  <si>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</si>
  <si>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</si>
  <si>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</si>
  <si>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</si>
  <si>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</si>
  <si>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</si>
  <si>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</si>
  <si>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</si>
  <si>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</si>
  <si>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</si>
  <si>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</si>
  <si>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</si>
  <si>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</si>
  <si>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</si>
  <si>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</si>
  <si>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</si>
  <si>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</si>
  <si>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</si>
  <si>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</si>
  <si>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</si>
  <si>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</si>
  <si>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</si>
  <si>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</si>
  <si>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</si>
  <si>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</si>
  <si>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</si>
  <si>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</si>
  <si>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</si>
  <si>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</si>
  <si>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</si>
  <si>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</si>
  <si>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</si>
  <si>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</si>
  <si>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</si>
  <si>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</si>
  <si>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</si>
  <si>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</si>
  <si>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</si>
  <si>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</si>
  <si>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</si>
  <si>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</si>
  <si>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</si>
  <si>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</si>
  <si>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</si>
  <si>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</si>
  <si>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</si>
  <si>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</si>
  <si>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</si>
  <si>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</si>
  <si>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</si>
  <si>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</si>
  <si>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</si>
  <si>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</si>
  <si>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</si>
  <si>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</si>
  <si>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</si>
  <si>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</si>
  <si>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</si>
  <si>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</si>
  <si>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</si>
  <si>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</si>
  <si>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</si>
  <si>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</si>
  <si>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</si>
  <si>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</si>
  <si>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</si>
  <si>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</si>
  <si>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</si>
  <si>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</si>
  <si>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</si>
  <si>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</si>
  <si>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</si>
  <si>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</si>
  <si>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</si>
  <si>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</si>
  <si>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</si>
  <si>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</si>
  <si>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</si>
  <si>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</si>
  <si>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</si>
  <si>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</si>
  <si>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</si>
  <si>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</si>
  <si>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</si>
  <si>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</si>
  <si>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</si>
  <si>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</si>
  <si>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</si>
  <si>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</si>
  <si>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</si>
  <si>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</si>
  <si>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</si>
  <si>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</si>
  <si>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</si>
  <si>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</si>
  <si>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</si>
  <si>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</si>
  <si>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</si>
  <si>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</si>
  <si>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</si>
  <si>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</si>
  <si>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</si>
  <si>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</si>
  <si>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</si>
  <si>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</si>
  <si>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</si>
  <si>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</si>
  <si>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</si>
  <si>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</si>
  <si>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</si>
  <si>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</si>
  <si>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</si>
  <si>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</si>
  <si>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</si>
  <si>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</si>
  <si>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</si>
  <si>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</si>
  <si>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</si>
  <si>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</si>
  <si>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</si>
  <si>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</si>
  <si>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</si>
  <si>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</si>
  <si>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</si>
  <si>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</si>
  <si>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</si>
  <si>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</si>
  <si>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</si>
  <si>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</si>
  <si>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</si>
  <si>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</si>
  <si>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</si>
  <si>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</si>
  <si>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</si>
  <si>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</si>
  <si>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</si>
  <si>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</si>
  <si>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</si>
  <si>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</si>
  <si>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</si>
  <si>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</si>
  <si>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</si>
  <si>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</si>
  <si>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</si>
  <si>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</si>
  <si>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</si>
  <si>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</si>
  <si>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</si>
  <si>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</si>
  <si>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</si>
  <si>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</si>
  <si>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</si>
  <si>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</si>
  <si>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</si>
  <si>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</si>
  <si>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</si>
  <si>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</si>
  <si>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</si>
  <si>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</si>
  <si>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</si>
  <si>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</si>
  <si>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</si>
  <si>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</si>
  <si>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</si>
  <si>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</si>
  <si>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</si>
  <si>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</si>
  <si>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</si>
  <si>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</si>
  <si>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</si>
  <si>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</si>
  <si>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</si>
  <si>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</si>
  <si>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</si>
  <si>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</si>
  <si>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</si>
  <si>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</si>
  <si>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</si>
  <si>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</si>
  <si>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</si>
  <si>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</si>
  <si>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</si>
  <si>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</si>
  <si>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</si>
  <si>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</si>
  <si>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</si>
  <si>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</si>
  <si>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</si>
  <si>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</si>
  <si>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</si>
  <si>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</si>
  <si>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</si>
  <si>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</si>
  <si>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</si>
  <si>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</si>
  <si>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</si>
  <si>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</si>
  <si>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</si>
  <si>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</si>
  <si>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</si>
  <si>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</si>
  <si>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</si>
  <si>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</si>
  <si>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</si>
  <si>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</si>
  <si>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</si>
  <si>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</si>
  <si>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</si>
  <si>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</si>
  <si>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</si>
  <si>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</si>
  <si>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</si>
  <si>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</si>
  <si>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</si>
  <si>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</si>
  <si>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</si>
  <si>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</si>
  <si>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</si>
  <si>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</si>
  <si>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</si>
  <si>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</si>
  <si>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</si>
  <si>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</si>
  <si>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</si>
  <si>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</si>
  <si>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</si>
  <si>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</si>
  <si>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</si>
  <si>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</si>
  <si>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</si>
  <si>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</si>
  <si>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</si>
  <si>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</si>
  <si>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</si>
  <si>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</si>
  <si>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</si>
  <si>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</si>
  <si>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</si>
  <si>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</si>
  <si>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</si>
  <si>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</si>
  <si>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</si>
  <si>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</si>
  <si>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</si>
  <si>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</si>
  <si>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</si>
  <si>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</si>
  <si>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</si>
  <si>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</si>
  <si>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</si>
  <si>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</si>
  <si>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</si>
  <si>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</si>
  <si>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</si>
  <si>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</si>
  <si>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</si>
  <si>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</si>
  <si>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</si>
  <si>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</si>
  <si>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</si>
  <si>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</si>
  <si>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</si>
  <si>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</si>
  <si>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</si>
  <si>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</si>
  <si>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</si>
  <si>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</si>
  <si>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</si>
  <si>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</si>
  <si>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</si>
  <si>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</si>
  <si>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</si>
  <si>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</si>
  <si>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</si>
  <si>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</si>
  <si>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</si>
  <si>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</si>
  <si>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</si>
  <si>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</si>
  <si>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</si>
  <si>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</si>
  <si>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</si>
  <si>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</si>
  <si>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</si>
  <si>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</si>
  <si>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</si>
  <si>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</si>
  <si>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</si>
  <si>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</si>
  <si>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</si>
  <si>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</si>
  <si>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</si>
  <si>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</si>
  <si>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</si>
  <si>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</si>
  <si>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</si>
  <si>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</si>
  <si>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</si>
  <si>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</si>
  <si>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</si>
  <si>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</si>
  <si>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</si>
  <si>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</si>
  <si>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</si>
  <si>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</si>
  <si>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</si>
  <si>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</si>
  <si>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</si>
  <si>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</si>
  <si>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</si>
  <si>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</si>
  <si>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</si>
  <si>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</si>
  <si>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</si>
  <si>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</si>
  <si>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</si>
  <si>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</si>
  <si>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</si>
  <si>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</si>
  <si>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</si>
  <si>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</si>
  <si>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</si>
  <si>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</si>
  <si>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</si>
  <si>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</si>
  <si>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</si>
  <si>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</si>
  <si>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</si>
  <si>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</si>
  <si>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</si>
  <si>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</si>
  <si>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</si>
  <si>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</si>
  <si>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</si>
  <si>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</si>
  <si>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</si>
  <si>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</si>
  <si>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</si>
  <si>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</si>
  <si>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</si>
  <si>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</si>
  <si>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</si>
  <si>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</si>
  <si>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</si>
  <si>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</si>
  <si>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</si>
  <si>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</si>
  <si>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</si>
  <si>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</si>
  <si>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</si>
  <si>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</si>
  <si>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</si>
  <si>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</si>
  <si>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</si>
  <si>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</si>
  <si>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</si>
  <si>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</si>
  <si>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</si>
  <si>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</si>
  <si>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</si>
  <si>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</si>
  <si>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</si>
  <si>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</si>
  <si>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</si>
  <si>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</si>
  <si>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</si>
  <si>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</si>
  <si>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</si>
  <si>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</si>
  <si>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</si>
  <si>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</si>
  <si>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</si>
  <si>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</si>
  <si>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</si>
  <si>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</si>
  <si>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</si>
  <si>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</si>
  <si>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</si>
  <si>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</si>
  <si>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</si>
  <si>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</si>
  <si>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</si>
  <si>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</si>
  <si>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</si>
  <si>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</si>
  <si>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</si>
  <si>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</si>
  <si>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</si>
  <si>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</si>
  <si>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</si>
  <si>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</si>
  <si>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</si>
  <si>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</si>
  <si>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</si>
  <si>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</si>
  <si>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</si>
  <si>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</si>
  <si>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</si>
  <si>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</si>
  <si>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</si>
  <si>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</si>
  <si>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</si>
  <si>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</si>
  <si>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</si>
  <si>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</si>
  <si>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</si>
  <si>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</si>
  <si>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</si>
  <si>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</si>
  <si>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</si>
  <si>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</si>
  <si>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</si>
  <si>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</si>
  <si>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</si>
  <si>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</si>
  <si>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</si>
  <si>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</si>
  <si>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</si>
  <si>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</si>
  <si>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</si>
  <si>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</si>
  <si>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</si>
  <si>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</si>
  <si>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</si>
  <si>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</si>
  <si>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</si>
  <si>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</si>
  <si>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</si>
  <si>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</si>
  <si>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</si>
  <si>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</si>
  <si>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</si>
  <si>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</si>
  <si>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</si>
  <si>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</si>
  <si>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</si>
  <si>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</si>
  <si>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</si>
  <si>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</si>
  <si>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</si>
  <si>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</si>
  <si>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</si>
  <si>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</si>
  <si>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</si>
  <si>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</si>
  <si>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</si>
  <si>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</si>
  <si>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</si>
  <si>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</si>
  <si>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</si>
  <si>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</si>
  <si>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</si>
  <si>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</si>
  <si>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</si>
  <si>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</si>
  <si>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</si>
  <si>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</si>
  <si>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</si>
  <si>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</si>
  <si>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</si>
  <si>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</si>
  <si>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</si>
  <si>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</si>
  <si>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</si>
  <si>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</si>
  <si>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</si>
  <si>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</si>
  <si>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</si>
  <si>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</si>
  <si>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</si>
  <si>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</si>
  <si>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</si>
  <si>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</si>
  <si>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</si>
  <si>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</si>
  <si>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</si>
  <si>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</si>
  <si>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</si>
  <si>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</si>
  <si>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</si>
  <si>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</si>
  <si>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</si>
  <si>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</si>
  <si>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</si>
  <si>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</si>
  <si>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</si>
  <si>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</si>
  <si>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</si>
  <si>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</si>
  <si>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</si>
  <si>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</si>
  <si>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</si>
  <si>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</si>
  <si>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</si>
  <si>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</si>
  <si>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</si>
  <si>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</si>
  <si>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</si>
  <si>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</si>
  <si>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</si>
  <si>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</si>
  <si>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</si>
  <si>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</si>
  <si>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</si>
  <si>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</si>
  <si>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</si>
  <si>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</si>
  <si>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</si>
  <si>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</si>
  <si>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</si>
  <si>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</si>
  <si>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</si>
  <si>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</si>
  <si>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</si>
  <si>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</si>
  <si>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</si>
  <si>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</si>
  <si>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</si>
  <si>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</si>
  <si>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</si>
  <si>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</si>
  <si>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</si>
  <si>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</si>
  <si>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</si>
  <si>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</si>
  <si>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</si>
  <si>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</si>
  <si>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</si>
  <si>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</si>
  <si>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</si>
  <si>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</si>
  <si>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</si>
  <si>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</si>
  <si>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</si>
  <si>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</si>
  <si>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</si>
  <si>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</si>
  <si>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</si>
  <si>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</si>
  <si>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</si>
  <si>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</si>
  <si>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</si>
  <si>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</si>
  <si>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</si>
  <si>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</si>
  <si>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</si>
  <si>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</si>
  <si>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</si>
  <si>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</si>
  <si>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</si>
  <si>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</si>
  <si>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</si>
  <si>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</si>
  <si>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</si>
  <si>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</si>
  <si>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</si>
  <si>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</si>
  <si>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</si>
  <si>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</si>
  <si>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</si>
  <si>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</si>
  <si>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</si>
  <si>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</si>
  <si>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</si>
  <si>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</si>
  <si>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</si>
  <si>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</si>
  <si>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</si>
  <si>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</si>
  <si>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</si>
  <si>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</si>
  <si>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</si>
  <si>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</si>
  <si>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</si>
  <si>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</si>
  <si>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</si>
  <si>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</si>
  <si>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</si>
  <si>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</si>
  <si>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</si>
  <si>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</si>
  <si>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</si>
  <si>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</si>
  <si>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</si>
  <si>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</si>
  <si>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</si>
  <si>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</si>
  <si>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</si>
  <si>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</si>
  <si>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</si>
  <si>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</si>
  <si>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</si>
  <si>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</si>
  <si>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</si>
  <si>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</si>
  <si>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</si>
  <si>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</si>
  <si>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</si>
  <si>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</si>
  <si>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</si>
  <si>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</si>
  <si>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</si>
  <si>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</si>
  <si>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</si>
  <si>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</si>
  <si>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</si>
  <si>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</si>
  <si>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</si>
  <si>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</si>
  <si>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</si>
  <si>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</si>
  <si>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</si>
  <si>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</si>
  <si>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</si>
  <si>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</si>
  <si>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</si>
  <si>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</si>
  <si>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</si>
  <si>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</si>
  <si>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</si>
  <si>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</si>
  <si>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</si>
  <si>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</si>
  <si>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</si>
  <si>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</si>
  <si>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</si>
  <si>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</si>
  <si>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</si>
  <si>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</si>
  <si>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</si>
  <si>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</si>
  <si>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</si>
  <si>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</si>
  <si>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</si>
  <si>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</si>
  <si>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</si>
  <si>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</si>
  <si>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</si>
  <si>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</si>
  <si>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</si>
  <si>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</si>
  <si>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</si>
  <si>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</si>
  <si>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</si>
  <si>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</si>
  <si>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</si>
  <si>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</si>
  <si>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</si>
  <si>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</si>
  <si>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</si>
  <si>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</si>
  <si>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</si>
  <si>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</si>
  <si>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</si>
  <si>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</si>
  <si>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</si>
  <si>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</si>
  <si>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</si>
  <si>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</si>
  <si>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</si>
  <si>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</si>
  <si>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</si>
  <si>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</si>
  <si>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</si>
  <si>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</si>
  <si>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</si>
  <si>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</si>
  <si>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</si>
  <si>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</si>
  <si>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</si>
  <si>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</si>
  <si>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</si>
  <si>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</si>
  <si>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</si>
  <si>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</si>
  <si>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</si>
  <si>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</si>
  <si>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</si>
  <si>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</si>
  <si>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</si>
  <si>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</si>
  <si>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</si>
  <si>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</si>
  <si>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</si>
  <si>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</si>
  <si>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</si>
  <si>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</si>
  <si>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</si>
  <si>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</si>
  <si>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</si>
  <si>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</si>
  <si>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</si>
  <si>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</si>
  <si>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</si>
  <si>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</si>
  <si>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</si>
  <si>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</si>
  <si>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</si>
  <si>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</si>
  <si>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</si>
  <si>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</si>
  <si>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</si>
  <si>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</si>
  <si>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</si>
  <si>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</si>
  <si>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</si>
  <si>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</si>
  <si>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</si>
  <si>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</si>
  <si>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</si>
  <si>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</si>
  <si>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</si>
  <si>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</si>
  <si>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</si>
  <si>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</si>
  <si>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</si>
  <si>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</si>
  <si>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</si>
  <si>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</si>
  <si>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</si>
  <si>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</si>
  <si>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</si>
  <si>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</si>
  <si>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</si>
  <si>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</si>
  <si>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</si>
  <si>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</si>
  <si>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</si>
  <si>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</si>
  <si>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</si>
  <si>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</si>
  <si>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</si>
  <si>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</si>
  <si>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</si>
  <si>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</si>
  <si>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</si>
  <si>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</si>
  <si>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</si>
  <si>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</si>
  <si>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</si>
  <si>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</si>
  <si>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</si>
  <si>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</si>
  <si>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</si>
  <si>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</si>
  <si>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</si>
  <si>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</si>
  <si>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</si>
  <si>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</si>
  <si>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</si>
  <si>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</si>
  <si>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</si>
  <si>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</si>
  <si>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</si>
  <si>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</si>
  <si>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</si>
  <si>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</si>
  <si>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</si>
  <si>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</si>
  <si>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</si>
  <si>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</si>
  <si>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</si>
  <si>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</si>
  <si>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</si>
  <si>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</si>
  <si>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</si>
  <si>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</si>
  <si>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</si>
  <si>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</si>
  <si>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</si>
  <si>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</si>
  <si>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</si>
  <si>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</si>
  <si>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</si>
  <si>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</si>
  <si>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</si>
  <si>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</si>
  <si>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</si>
  <si>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</si>
  <si>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</si>
  <si>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</si>
  <si>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</si>
  <si>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</si>
  <si>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</si>
  <si>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</si>
  <si>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</si>
  <si>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</si>
  <si>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</si>
  <si>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</si>
  <si>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</si>
  <si>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</si>
  <si>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</si>
  <si>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</si>
  <si>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</si>
  <si>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</si>
  <si>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</si>
  <si>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</si>
  <si>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</si>
  <si>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</si>
  <si>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</si>
  <si>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</si>
  <si>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</si>
  <si>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</si>
  <si>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</si>
  <si>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</si>
  <si>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</si>
  <si>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</si>
  <si>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</si>
  <si>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</si>
  <si>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</si>
  <si>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</si>
  <si>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</si>
  <si>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</si>
  <si>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</si>
  <si>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</si>
  <si>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</si>
  <si>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</si>
  <si>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</si>
  <si>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</si>
  <si>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</si>
  <si>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</si>
  <si>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</si>
  <si>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</si>
  <si>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</si>
  <si>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</si>
  <si>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</si>
  <si>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</si>
  <si>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</si>
  <si>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</si>
  <si>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</si>
  <si>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</si>
  <si>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</si>
  <si>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</si>
  <si>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</si>
  <si>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</si>
  <si>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</si>
  <si>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</si>
  <si>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</si>
  <si>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</si>
  <si>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</si>
  <si>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</si>
  <si>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</si>
  <si>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</si>
  <si>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</si>
  <si>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</si>
  <si>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</si>
  <si>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</si>
  <si>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</si>
  <si>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</si>
  <si>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</si>
  <si>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</si>
  <si>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</si>
  <si>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</si>
  <si>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</si>
  <si>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</si>
  <si>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</si>
  <si>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</si>
  <si>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</si>
  <si>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</si>
  <si>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</si>
  <si>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</si>
  <si>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</si>
  <si>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</si>
  <si>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</si>
  <si>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</si>
  <si>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</si>
  <si>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</si>
  <si>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</si>
  <si>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</si>
  <si>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</si>
  <si>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</si>
  <si>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</si>
  <si>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</si>
  <si>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</si>
  <si>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</si>
  <si>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</si>
  <si>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</si>
  <si>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</si>
  <si>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</si>
  <si>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</si>
  <si>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</si>
  <si>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</si>
  <si>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</si>
  <si>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</si>
  <si>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</si>
  <si>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</si>
  <si>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</si>
  <si>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</si>
  <si>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</si>
  <si>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</si>
  <si>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</si>
  <si>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</si>
  <si>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</si>
  <si>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</si>
  <si>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</si>
  <si>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</si>
  <si>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</si>
  <si>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</si>
  <si>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</si>
  <si>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</si>
  <si>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</si>
  <si>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</si>
  <si>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</si>
  <si>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</si>
  <si>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</si>
  <si>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</si>
  <si>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</si>
  <si>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</si>
  <si>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</si>
  <si>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</si>
  <si>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</si>
  <si>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</si>
  <si>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</si>
  <si>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</si>
  <si>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</si>
  <si>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</si>
  <si>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</si>
  <si>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</si>
  <si>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</si>
  <si>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</si>
  <si>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</si>
  <si>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</si>
  <si>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</si>
  <si>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</si>
  <si>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</si>
  <si>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</si>
  <si>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</si>
  <si>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</si>
  <si>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</si>
  <si>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</si>
  <si>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</si>
  <si>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</si>
  <si>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</si>
  <si>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</si>
  <si>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</si>
  <si>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</si>
  <si>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</si>
  <si>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</si>
  <si>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</si>
  <si>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</si>
  <si>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</si>
  <si>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</si>
  <si>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</si>
  <si>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</si>
  <si>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</si>
  <si>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</si>
  <si>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</si>
  <si>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</si>
  <si>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</si>
  <si>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</si>
  <si>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</si>
  <si>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</si>
  <si>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</si>
  <si>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</si>
  <si>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</si>
  <si>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</si>
  <si>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</si>
  <si>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</si>
  <si>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</si>
  <si>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</si>
  <si>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</si>
  <si>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</si>
  <si>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</si>
  <si>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</si>
  <si>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</si>
  <si>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</si>
  <si>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</si>
  <si>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</si>
  <si>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</si>
  <si>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</si>
  <si>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</si>
  <si>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</si>
  <si>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</si>
  <si>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</si>
  <si>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</si>
  <si>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</si>
  <si>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</si>
  <si>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</si>
  <si>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</si>
  <si>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</si>
  <si>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</si>
  <si>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</si>
  <si>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</si>
  <si>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</si>
  <si>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</si>
  <si>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</si>
  <si>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</si>
  <si>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</si>
  <si>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</si>
  <si>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</si>
  <si>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</si>
  <si>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</si>
  <si>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</si>
  <si>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PCM-20251008-00000759</t>
  </si>
  <si>
    <t>ETA 30 Min</t>
  </si>
  <si>
    <t xml:space="preserve"> PCM-20250215-00000830 </t>
  </si>
  <si>
    <t>LTE site still down and  site located in aramco area access issue need special permission</t>
  </si>
  <si>
    <t xml:space="preserve"> PCM-20251007-00001750 </t>
  </si>
  <si>
    <t>access road issue</t>
  </si>
  <si>
    <t>NO PCM</t>
  </si>
  <si>
    <t>site SHB0670 Site access night issue located at Al Qattan Tourist Village with limited access</t>
  </si>
  <si>
    <t>PCM-20251008-00000443</t>
  </si>
  <si>
    <t xml:space="preserve">was night access issue / USF area// team at site TS </t>
  </si>
  <si>
    <t>PCM-20251008-00000874</t>
  </si>
  <si>
    <t xml:space="preserve">70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</si>
  <si>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</si>
  <si>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</si>
  <si>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</si>
  <si>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</si>
  <si>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</si>
  <si>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</si>
  <si>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</si>
  <si>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subcon working for road repair and will take time as road to the site is long</t>
  </si>
  <si>
    <t>PCM-20251008-00000448</t>
  </si>
  <si>
    <t xml:space="preserve">TE issue , (TX out of order) alarm  active , TE Team facing access issue as RT site and owner not responding Team calls , TE Team will check again by morning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</si>
  <si>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</si>
  <si>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</si>
  <si>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</si>
  <si>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</si>
  <si>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</si>
  <si>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</si>
  <si>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</si>
  <si>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</si>
  <si>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PCM-20251008-00000798</t>
  </si>
  <si>
    <t>ETA 30 mins</t>
  </si>
  <si>
    <t>PCM-20251008-00000766</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</si>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</sst>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1" fillId="20" borderId="1" xfId="0" applyFont="1" applyFill="1" applyBorder="1" applyAlignment="1">
      <alignment horizontal="center" vertical="center" wrapText="1"/>
    </xf>
    <xf numFmtId="165" fontId="31" fillId="20" borderId="1" xfId="0" applyNumberFormat="1" applyFont="1" applyFill="1" applyBorder="1" applyAlignment="1">
      <alignment horizontal="center" vertical="center" wrapText="1"/>
    </xf>
    <xf numFmtId="164" fontId="31" fillId="20" borderId="1" xfId="0" applyNumberFormat="1" applyFont="1" applyFill="1" applyBorder="1" applyAlignment="1">
      <alignment horizontal="center" vertical="center" wrapText="1"/>
    </xf>
    <xf numFmtId="0" fontId="26" fillId="0" borderId="9" xfId="0" applyFont="1" applyBorder="1" applyAlignment="1">
      <alignment horizontal="center" vertical="center"/>
    </xf>
    <xf numFmtId="0" fontId="26" fillId="7" borderId="8" xfId="0" applyFont="1" applyFill="1" applyBorder="1" applyAlignment="1">
      <alignment horizontal="center" vertical="center"/>
    </xf>
    <xf numFmtId="0" fontId="26" fillId="2" borderId="8" xfId="0" applyFont="1" applyFill="1" applyBorder="1" applyAlignment="1">
      <alignment horizontal="center" vertical="center"/>
    </xf>
    <xf numFmtId="0" fontId="26" fillId="19" borderId="8" xfId="0" applyFont="1" applyFill="1" applyBorder="1" applyAlignment="1">
      <alignment horizontal="center" vertical="center"/>
    </xf>
    <xf numFmtId="165" fontId="26" fillId="0" borderId="9" xfId="0" applyNumberFormat="1" applyFont="1" applyBorder="1" applyAlignment="1">
      <alignment horizontal="center" vertical="center"/>
    </xf>
    <xf numFmtId="0" fontId="26" fillId="15"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0" totalsRowShown="0" headerRowDxfId="48" dataDxfId="47" headerRowBorderDxfId="45" tableBorderDxfId="46" totalsRowBorderDxfId="44">
  <autoFilter ref="A1:L4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6" totalsRowShown="0" headerRowDxfId="31" dataDxfId="30" headerRowBorderDxfId="28" tableBorderDxfId="29">
  <autoFilter ref="A1:L1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1" totalsRowShown="0" headerRowDxfId="15" dataDxfId="14" headerRowBorderDxfId="12" tableBorderDxfId="13">
  <autoFilter ref="A1:L2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275.44430856481631</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45938.392734490742</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45938.392734490742</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45938.392734490742</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45938.392734490742</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45938.392734490742</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45938.392734490742</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45938.392734490742</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45938.392734490742</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45938.392734490742</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45938.392734490742</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45938.392734490742</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45938.392734490742</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45938.392734490742</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45938.392734490742</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45938.392734490742</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45938.392734490742</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45938.392734490742</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45938.392734490742</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45938.392734490742</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45938.392734490742</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45938.392734490742</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45938.392734490742</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45938.392734490742</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45938.392734490742</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45938.392734490742</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45938.392734490742</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45938.392734490742</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45938.392734490742</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45938.392734490742</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45938.392734490742</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45938.392734490742</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45938.392734490742</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45938.392734490742</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45938.392734490742</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45938.392734490742</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45938.392734490742</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45938.392734490742</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45938.392734490742</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45938.392734490742</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45938.392734490742</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45938.392734490742</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45938.392734490742</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45938.392734490742</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45938.392734490742</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45938.392734490742</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45938.392734490742</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45938.392734490742</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45938.392734490742</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45938.392734490742</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45938.392734490742</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45938.392734490742</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45938.392734490742</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45938.392734490742</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45938.392734490742</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45938.392734490742</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45938.392734490742</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45938.392734490742</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45938.392734490742</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45938.392734490742</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45938.392734490742</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45938.392734490742</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45938.392734490742</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45938.392734490742</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45938.392734490742</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45938.392734490742</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45938.392734490742</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45938.392734490742</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45938.392734490742</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45938.392734490742</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45938.392734490742</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45938.392734490742</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45938.392734490742</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45938.392734490742</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45938.392734490742</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45938.392734490742</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45938.392734490742</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45938.392734490742</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45938.392734490742</v>
      </c>
      <c r="H80" s="145"/>
      <c r="I80" s="143" t="str">
        <f>IFERROR(VLOOKUP(D80,DB!A:F,6,0),"")</f>
        <v/>
      </c>
      <c r="J80" s="65" t="str">
        <f>IFERROR(VLOOKUP(D80,DB!A:G,7,0),"")</f>
        <v/>
      </c>
      <c r="K80" s="147"/>
      <c r="L80" s="148" t="str">
        <f>IFERROR(VLOOKUP(D80,DB!A:I,9,0),"")</f>
        <v/>
      </c>
    </row>
    <row r="81" spans="1:12" ht="15" customHeight="1">
      <c r="A81" s="142"/>
      <c r="B81" s="143" t="str">
        <f>IFERROR(VLOOKUP(D81,DB!A:K,11,0),"")</f>
        <v/>
      </c>
      <c r="C81" s="143"/>
      <c r="D81" s="143"/>
      <c r="E81" s="144"/>
      <c r="F81" s="145"/>
      <c r="G81" s="146">
        <f ca="1">IFERROR(NOW()-F81,"")</f>
        <v>45938.392734490742</v>
      </c>
      <c r="H81" s="145"/>
      <c r="I81" s="143" t="str">
        <f>IFERROR(VLOOKUP(D81,DB!A:F,6,0),"")</f>
        <v/>
      </c>
      <c r="J81" s="65" t="str">
        <f>IFERROR(VLOOKUP(D81,DB!A:G,7,0),"")</f>
        <v/>
      </c>
      <c r="K81" s="147"/>
      <c r="L81" s="148" t="str">
        <f>IFERROR(VLOOKUP(D81,DB!A:I,9,0),"")</f>
        <v/>
      </c>
    </row>
  </sheetData>
  <customSheetViews>
    <customSheetView guid="{F6042A99-DD27-4453-835D-0834D95730CC}" filter="1" showAutoFilter="1">
      <pageMargins left="0" right="0" top="0" bottom="0" header="0" footer="0"/>
      <autoFilter ref="B1:M1" xr:uid="{669EC30F-55B8-41B2-A3AB-66DF62BCE204}"/>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workbookViewId="0">
      <selection activeCell="J9" sqref="J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131.66565115741105</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113.39289652778098</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45938.392734490742</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45938.392734490742</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45938.392734490742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45938.392734490742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45938.392734490742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45938.392734490742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45938.392734490742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45938.392734490742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45938.392734490742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45938.392734490742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45938.392734490742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45938.392734490742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45938.392734490742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45938.392734490742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45938.392734490742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45938.392734490742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45938.392734490742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45938.392734490742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45938.392734490742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45938.392734490742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45938.392734490742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45938.392734490742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45938.392734490742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45938.392734490742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45938.392734490742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45938.392734490742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45938.392734490742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45938.392734490742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45938.392734490742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45938.392734490742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45938.392734490742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45938.392734490742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45938.392734490742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45938.392734490742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45938.392734490742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45938.392734490742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45938.392734490742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45938.392734490742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45938.392734490742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45938.392734490742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45938.392734490742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45938.392734490742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45938.392734490742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45938.392734490742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45938.392734490742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45938.392734490742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45938.392734490742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45938.392734490742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45938.392734490742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45938.392734490742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45938.392734490742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45938.392734490742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45938.392734490742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45938.392734490742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45938.392734490742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45938.392734490742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45938.392734490742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45938.392734490742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45938.392734490742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45938.392734490742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45938.392734490742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45938.392734490742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45938.392734490742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45938.392734490742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45938.392734490742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45938.392734490742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45938.392734490742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45938.392734490742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45938.392734490742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45938.392734490742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45938.392734490742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45938.392734490742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45938.392734490742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45938.392734490742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45938.392734490742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45938.392734490742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45938.392734490742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45938.392734490742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45938.392734490742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45938.392734490742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45938.392734490742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45938.392734490742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45938.392734490742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45938.392734490742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45938.392734490742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45938.392734490742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45938.392734490742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45938.392734490742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45938.392734490742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45938.392734490742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45938.392734490742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45938.392734490742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45938.392734490742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45938.392734490742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45938.392734490742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45938.392734490742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45938.392734490742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45938.392734490742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45938.392734490742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45938.392734490742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45938.392734490742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45938.392734490742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45938.392734490742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45938.392734490742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45938.392734490742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45938.392734490742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45938.392734490742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45938.392734490742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45938.392734490742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45938.392734490742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45938.392734490742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45938.392734490742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45938.392734490742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45938.392734490742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45938.392734490742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45938.392734490742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45938.392734490742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45938.392734490742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45938.392734490742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45938.392734490742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45938.392734490742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45938.392734490742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45938.392734490742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45938.392734490742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45938.392734490742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45938.392734490742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45938.392734490742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45938.392734490742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45938.392734490742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45938.392734490742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45938.392734490742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45938.392734490742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45938.392734490742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45938.392734490742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45938.392734490742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45938.392734490742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45938.392734490742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45938.392734490742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45938.392734490742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45938.392734490742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45938.392734490742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45938.392734490742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45938.392734490742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45938.392734490742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45938.392734490742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45938.392734490742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45938.392734490742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45938.392734490742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45938.392734490742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45938.392734490742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45938.392734490742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45938.392734490742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45938.392734490742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45938.392734490742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45938.392734490742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45938.392734490742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45938.392734490742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45938.392734490742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45938.392734490742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45938.392734490742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45938.392734490742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45938.392734490742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45938.392734490742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45938.392734490742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45938.392734490742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45938.392734490742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45938.392734490742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45938.392734490742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45938.392734490742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45938.392734490742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45938.392734490742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45938.392734490742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45938.392734490742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45938.392734490742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45938.392734490742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45938.392734490742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45938.392734490742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45938.392734490742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45938.392734490742</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45938.392734490742</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45938.392734490742</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45938.392734490742</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45938.392734490742</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45938.392734490742</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45938.392734490742</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45938.392734490742</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45938.392734490742</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45938.392734490742</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45938.392734490742</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45938.392734490742</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45938.392734490742</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45938.392734490742</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45938.392734490742</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45938.392734490742</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45938.392734490742</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45938.392734490742</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45938.392734490742</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45938.392734490742</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45938.392734490742</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45938.392734490742</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45938.392734490742</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45938.392734490742</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45938.392734490742</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45938.392734490742</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45938.392734490742</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45938.392734490742</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45938.392734490742</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45938.392734490742</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45938.392734490742</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45938.392734490742</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45938.392734490742</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45938.392734490742</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45938.392734490742</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45938.392734490742</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45938.392734490742</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row r="221" spans="1:88" ht="31.5" customHeight="1">
      <c r="A221" s="119"/>
      <c r="B221" s="18" t="str">
        <f>IFERROR(VLOOKUP(D221,DB!A:K,11,0),"")</f>
        <v/>
      </c>
      <c r="C221" s="18"/>
      <c r="D221" s="18"/>
      <c r="E221" s="120"/>
      <c r="F221" s="121"/>
      <c r="G221" s="122">
        <f ca="1">IFERROR(NOW()-F221,"-")</f>
        <v>45938.392734490742</v>
      </c>
      <c r="H221" s="12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17"/>
    </row>
    <row r="222" spans="1:88" ht="31.5" customHeight="1">
      <c r="A222" s="119"/>
      <c r="B222" s="18" t="str">
        <f>IFERROR(VLOOKUP(D222,DB!A:K,11,0),"")</f>
        <v/>
      </c>
      <c r="C222" s="18"/>
      <c r="D222" s="18"/>
      <c r="E222" s="120"/>
      <c r="F222" s="121"/>
      <c r="G222" s="122">
        <f ca="1">IFERROR(NOW()-F222,"-")</f>
        <v>45938.392734490742</v>
      </c>
      <c r="H222" s="12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17"/>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39052</v>
      </c>
      <c r="B2" s="67" t="str">
        <f>IFERROR(VLOOKUP(D2,DB!A:K,11,0),"")</f>
        <v>R3</v>
      </c>
      <c r="C2" s="18">
        <v>1</v>
      </c>
      <c r="D2" s="18" t="s">
        <v>23559</v>
      </c>
      <c r="E2" s="18" t="s">
        <v>38964</v>
      </c>
      <c r="F2" s="20">
        <v>45938.338125000002</v>
      </c>
      <c r="G2" s="21">
        <f t="shared" ref="G2:G32" ca="1" si="0">IFERROR(NOW()-F2,"-")</f>
        <v>5.4609490740403999E-2</v>
      </c>
      <c r="H2" s="22">
        <v>45938.332291666666</v>
      </c>
      <c r="I2" s="19" t="str">
        <f>IFERROR(VLOOKUP(D2,DB!A:F,6,0),"")</f>
        <v>SCECO</v>
      </c>
      <c r="J2" s="18" t="str">
        <f>IFERROR(VLOOKUP(D2,DB!A:G,7,0),"")</f>
        <v>In progress</v>
      </c>
      <c r="K2" s="50" t="s">
        <v>39053</v>
      </c>
      <c r="L2" s="23" t="str">
        <f>IFERROR(VLOOKUP(D2,DB!A:I,9,0),"")</f>
        <v>Latis</v>
      </c>
    </row>
    <row r="3" spans="1:13" ht="15" customHeight="1">
      <c r="A3" s="19"/>
      <c r="B3" s="67" t="str">
        <f>IFERROR(VLOOKUP(D3,DB!A:K,11,0),"")</f>
        <v/>
      </c>
      <c r="C3" s="18"/>
      <c r="D3" s="18"/>
      <c r="E3" s="18"/>
      <c r="F3" s="20"/>
      <c r="G3" s="21">
        <f t="shared" ca="1" si="0"/>
        <v>45938.392734490742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45938.392734490742</v>
      </c>
      <c r="H4" s="22"/>
      <c r="I4" s="19" t="str">
        <f>IFERROR(VLOOKUP(D4,DB!A:F,6,0),"")</f>
        <v/>
      </c>
      <c r="J4" s="18" t="str">
        <f>IFERROR(VLOOKUP(D4,DB!A:G,7,0),"")</f>
        <v/>
      </c>
      <c r="K4" s="50"/>
      <c r="L4" s="23" t="str">
        <f>IFERROR(VLOOKUP(D4,DB!A:I,9,0),"")</f>
        <v/>
      </c>
    </row>
    <row r="5" spans="1:13" ht="15" customHeight="1">
      <c r="A5" s="19"/>
      <c r="B5" s="67" t="str">
        <f>IFERROR(VLOOKUP(D5,DB!A:K,11,0),"")</f>
        <v/>
      </c>
      <c r="C5" s="18"/>
      <c r="D5" s="67"/>
      <c r="E5" s="18"/>
      <c r="F5" s="20"/>
      <c r="G5" s="21">
        <f t="shared" ca="1" si="0"/>
        <v>45938.392734490742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45938.392734490742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45938.392734490742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45938.392734490742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45938.392734490742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45938.392734490742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45938.392734490742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45938.392734490742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45938.392734490742</v>
      </c>
      <c r="H13" s="22"/>
      <c r="I13" s="19" t="str">
        <f>IFERROR(VLOOKUP(D13,DB!A:F,6,0),"")</f>
        <v/>
      </c>
      <c r="J13" s="18" t="str">
        <f>IFERROR(VLOOKUP(D13,DB!A:G,7,0),"")</f>
        <v/>
      </c>
      <c r="K13" s="50"/>
      <c r="L13" s="23" t="str">
        <f>IFERROR(VLOOKUP(D13,DB!A:I,9,0),"")</f>
        <v/>
      </c>
    </row>
    <row r="14" spans="1:13" ht="15" customHeight="1">
      <c r="A14" s="19"/>
      <c r="B14" s="67" t="str">
        <f>IFERROR(VLOOKUP(C14,DB!A:K,11,0),"")</f>
        <v/>
      </c>
      <c r="C14" s="18"/>
      <c r="D14" s="18"/>
      <c r="E14" s="18"/>
      <c r="F14" s="20"/>
      <c r="G14" s="21">
        <f t="shared" ca="1" si="0"/>
        <v>45938.392734490742</v>
      </c>
      <c r="H14" s="22"/>
      <c r="I14" s="19" t="str">
        <f>IFERROR(VLOOKUP(C14,DB!A:F,6,0),"")</f>
        <v/>
      </c>
      <c r="J14" s="18" t="str">
        <f>IFERROR(VLOOKUP(C14,DB!A:G,7,0),"")</f>
        <v/>
      </c>
      <c r="K14" s="50"/>
      <c r="L14" s="23" t="str">
        <f>IFERROR(VLOOKUP(C14,DB!A:I,9,0),"")</f>
        <v/>
      </c>
    </row>
    <row r="15" spans="1:13" ht="15" customHeight="1">
      <c r="A15" s="19"/>
      <c r="B15" s="67" t="str">
        <f>IFERROR(VLOOKUP(D15,DB!A:K,11,0),"")</f>
        <v/>
      </c>
      <c r="C15" s="18"/>
      <c r="D15" s="18"/>
      <c r="E15" s="18"/>
      <c r="F15" s="20"/>
      <c r="G15" s="21">
        <f t="shared" ca="1" si="0"/>
        <v>45938.392734490742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45938.392734490742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45938.392734490742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45938.392734490742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45938.392734490742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45938.392734490742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45938.392734490742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45938.392734490742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45938.392734490742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45938.392734490742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45938.392734490742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45938.392734490742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45938.392734490742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45938.392734490742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45938.392734490742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45938.392734490742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45938.392734490742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45938.392734490742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45938.392734490742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45938.392734490742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45938.392734490742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45938.392734490742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45938.392734490742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45938.392734490742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45938.392734490742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45938.392734490742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45938.392734490742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45938.392734490742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45938.392734490742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45938.392734490742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45938.392734490742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45938.392734490742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45938.392734490742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45938.392734490742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45938.392734490742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45938.392734490742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45938.392734490742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45938.392734490742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45938.392734490742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45938.392734490742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45938.392734490742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45938.392734490742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45938.392734490742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45938.392734490742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45938.392734490742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45938.392734490742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45938.392734490742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45938.392734490742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45938.392734490742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45938.392734490742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45938.392734490742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45938.392734490742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45938.392734490742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45938.392734490742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45938.392734490742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45938.392734490742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45938.392734490742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45938.392734490742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45938.392734490742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45938.392734490742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45938.392734490742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45938.392734490742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45938.392734490742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45938.392734490742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45938.392734490742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45938.392734490742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45938.392734490742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45938.392734490742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45938.392734490742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45938.392734490742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45938.392734490742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45938.392734490742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45938.392734490742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45938.392734490742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45938.392734490742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45938.392734490742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45938.392734490742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45938.392734490742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45938.392734490742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45938.392734490742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45938.392734490742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45938.392734490742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45938.392734490742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45938.392734490742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45938.392734490742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45938.392734490742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45938.392734490742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45938.392734490742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45938.392734490742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45938.392734490742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45938.392734490742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45938.392734490742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45938.392734490742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45938.392734490742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45938.392734490742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45938.392734490742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45938.392734490742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45938.392734490742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45938.392734490742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45938.392734490742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45938.392734490742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45938.392734490742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45938.392734490742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45938.392734490742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45938.392734490742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45938.392734490742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45938.392734490742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45938.392734490742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45938.392734490742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45938.392734490742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45938.392734490742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45938.392734490742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45938.392734490742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45938.392734490742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45938.392734490742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45938.392734490742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45938.392734490742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45938.392734490742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45938.392734490742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45938.392734490742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45938.392734490742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45938.392734490742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45938.392734490742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45938.392734490742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45938.392734490742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45938.392734490742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45938.392734490742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45938.392734490742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45938.392734490742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45938.392734490742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45938.392734490742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45938.392734490742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45938.392734490742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45938.392734490742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45938.392734490742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45938.392734490742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45938.392734490742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45938.392734490742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45938.392734490742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45938.392734490742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45938.392734490742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45938.392734490742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45938.392734490742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45938.392734490742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45938.392734490742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45938.392734490742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45938.392734490742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45938.392734490742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45938.392734490742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45938.392734490742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45938.392734490742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45938.392734490742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45938.392734490742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45938.392734490742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45938.392734490742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45938.392734490742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45938.392734490742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45938.392734490742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45938.392734490742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45938.392734490742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45938.392734490742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45938.392734490742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45938.392734490742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45938.392734490742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45938.392734490742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45938.392734490742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45938.392734490742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45938.392734490742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45938.392734490742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45938.392734490742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45938.392734490742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45938.392734490742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45938.392734490742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45938.392734490742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45938.392734490742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45938.392734490742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45938.392734490742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45938.392734490742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45938.392734490742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45938.392734490742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45938.392734490742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45938.392734490742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45938.392734490742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45938.392734490742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45938.392734490742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45938.392734490742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45938.392734490742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45938.392734490742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45938.392734490742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45938.392734490742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45938.392734490742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45938.392734490742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45938.392734490742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45938.392734490742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45938.392734490742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45938.392734490742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45938.392734490742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45938.392734490742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45938.392734490742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45938.392734490742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45938.392734490742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45938.392734490742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45938.392734490742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45938.392734490742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45938.392734490742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45938.392734490742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45938.392734490742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45938.392734490742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45938.392734490742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45938.392734490742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45938.392734490742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45938.392734490742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45938.392734490742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45938.392734490742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45938.392734490742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45938.392734490742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45938.392734490742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45938.392734490742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45938.392734490742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45938.392734490742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45938.392734490742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45938.392734490742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45938.392734490742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45938.392734490742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45938.392734490742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45938.392734490742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45938.392734490742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45938.392734490742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45938.392734490742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45938.392734490742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45938.392734490742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45938.392734490742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45938.392734490742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45938.392734490742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45938.392734490742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45938.392734490742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45938.392734490742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45938.392734490742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45938.392734490742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45938.392734490742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45938.392734490742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45938.392734490742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45938.392734490742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45938.392734490742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45938.392734490742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45938.392734490742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45938.392734490742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45938.392734490742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45938.392734490742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45938.392734490742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45938.392734490742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45938.392734490742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45938.392734490742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45938.392734490742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45938.392734490742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45938.392734490742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45938.392734490742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45938.392734490742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45938.392734490742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45938.392734490742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45938.392734490742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45938.392734490742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45938.392734490742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45938.392734490742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45938.392734490742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45938.392734490742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45938.392734490742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45938.392734490742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45938.392734490742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45938.392734490742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45938.392734490742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45938.392734490742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45938.392734490742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45938.392734490742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45938.392734490742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45938.392734490742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45938.392734490742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45938.392734490742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45938.392734490742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45938.392734490742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45938.392734490742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45938.392734490742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45938.392734490742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45938.392734490742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45938.392734490742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45938.392734490742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45938.392734490742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45938.392734490742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45938.392734490742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45938.392734490742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45938.392734490742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45938.392734490742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45938.392734490742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45938.392734490742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45938.392734490742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45938.392734490742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45938.392734490742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45938.392734490742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45938.392734490742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45938.392734490742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45938.392734490742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45938.392734490742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45938.392734490742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45938.392734490742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45938.392734490742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45938.392734490742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45938.392734490742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45938.392734490742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45938.392734490742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45938.392734490742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45938.392734490742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45938.392734490742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45938.392734490742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45938.392734490742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45938.392734490742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45938.392734490742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45938.392734490742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45938.392734490742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45938.392734490742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45938.392734490742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45938.392734490742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45938.392734490742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45938.392734490742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45938.392734490742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45938.392734490742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45938.392734490742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45938.392734490742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45938.392734490742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45938.392734490742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45938.392734490742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45938.392734490742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45938.392734490742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45938.392734490742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45938.392734490742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45938.392734490742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45938.392734490742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45938.392734490742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45938.392734490742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45938.392734490742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45938.392734490742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45938.392734490742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45938.392734490742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45938.392734490742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45938.392734490742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45938.392734490742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45938.392734490742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45938.392734490742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45938.392734490742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45938.392734490742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45938.392734490742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45938.392734490742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45938.392734490742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45938.392734490742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45938.392734490742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45938.392734490742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45938.392734490742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45938.392734490742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45938.392734490742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45938.392734490742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45938.392734490742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45938.392734490742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45938.392734490742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45938.392734490742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45938.392734490742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45938.392734490742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45938.392734490742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45938.392734490742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45938.392734490742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45938.392734490742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45938.392734490742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45938.392734490742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45938.392734490742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45938.392734490742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45938.392734490742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45938.392734490742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45938.392734490742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45938.392734490742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45938.392734490742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45938.392734490742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45938.392734490742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45938.392734490742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45938.392734490742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45938.392734490742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45938.392734490742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45938.392734490742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45938.392734490742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45938.392734490742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45938.392734490742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45938.392734490742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45938.392734490742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45938.392734490742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45938.392734490742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45938.392734490742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45938.392734490742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45938.392734490742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45938.392734490742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45938.392734490742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45938.392734490742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45938.392734490742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45938.392734490742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45938.392734490742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45938.392734490742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45938.392734490742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45938.392734490742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45938.392734490742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45938.392734490742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45938.392734490742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45938.392734490742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45938.392734490742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45938.392734490742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45938.392734490742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45938.392734490742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45938.392734490742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45938.392734490742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45938.392734490742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45938.392734490742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45938.392734490742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45938.392734490742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45938.392734490742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45938.392734490742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45938.392734490742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45938.392734490742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45938.392734490742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45938.392734490742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45938.392734490742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45938.392734490742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45938.392734490742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45938.392734490742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45938.392734490742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45938.392734490742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45938.392734490742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45938.392734490742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45938.392734490742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45938.392734490742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45938.392734490742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45938.392734490742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45938.392734490742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45938.392734490742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45938.392734490742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45938.392734490742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45938.392734490742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45938.392734490742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45938.392734490742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45938.392734490742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45938.392734490742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45938.392734490742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45938.392734490742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45938.392734490742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45938.392734490742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45938.392734490742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45938.392734490742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45938.392734490742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45938.392734490742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45938.392734490742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45938.392734490742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45938.392734490742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45938.392734490742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45938.392734490742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45938.392734490742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45938.392734490742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45938.392734490742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45938.392734490742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45938.392734490742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45938.392734490742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45938.392734490742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45938.392734490742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45938.392734490742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45938.392734490742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45938.392734490742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45938.392734490742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45938.392734490742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45938.392734490742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45938.392734490742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45938.392734490742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45938.392734490742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45938.392734490742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45938.392734490742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45938.392734490742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45938.392734490742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45938.392734490742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45938.392734490742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45938.392734490742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45938.392734490742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45938.392734490742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45938.392734490742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45938.392734490742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45938.392734490742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45938.392734490742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45938.392734490742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45938.392734490742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45938.392734490742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45938.392734490742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45938.392734490742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45938.392734490742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45938.392734490742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45938.392734490742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45938.392734490742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45938.392734490742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45938.392734490742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45938.392734490742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45938.392734490742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45938.392734490742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45938.392734490742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45938.392734490742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45938.392734490742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45938.392734490742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45938.392734490742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45938.392734490742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45938.392734490742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45938.392734490742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45938.392734490742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45938.392734490742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45938.392734490742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45938.392734490742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45938.392734490742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45938.392734490742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45938.392734490742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45938.392734490742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45938.392734490742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45938.392734490742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45938.392734490742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45938.392734490742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45938.392734490742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45938.392734490742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45938.392734490742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45938.392734490742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45938.392734490742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45938.392734490742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45938.392734490742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45938.392734490742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45938.392734490742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45938.392734490742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45938.392734490742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45938.392734490742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45938.392734490742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45938.392734490742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45938.392734490742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45938.392734490742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45938.392734490742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45938.392734490742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45938.392734490742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45938.392734490742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45938.392734490742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45938.392734490742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45938.392734490742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45938.392734490742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45938.392734490742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45938.392734490742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45938.392734490742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45938.392734490742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45938.392734490742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45938.392734490742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45938.392734490742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45938.392734490742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45938.392734490742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45938.392734490742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45938.392734490742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45938.392734490742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45938.392734490742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45938.392734490742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45938.392734490742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45938.392734490742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45938.392734490742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45938.392734490742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45938.392734490742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45938.392734490742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45938.392734490742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45938.392734490742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45938.392734490742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45938.392734490742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45938.392734490742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45938.392734490742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45938.392734490742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45938.392734490742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45938.392734490742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45938.392734490742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45938.392734490742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45938.392734490742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45938.392734490742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45938.392734490742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45938.392734490742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45938.392734490742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45938.392734490742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45938.392734490742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45938.392734490742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45938.392734490742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45938.392734490742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45938.392734490742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45938.392734490742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45938.392734490742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45938.392734490742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45938.392734490742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45938.392734490742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45938.392734490742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45938.392734490742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45938.392734490742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45938.392734490742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45938.392734490742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45938.392734490742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45938.392734490742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45938.392734490742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45938.392734490742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45938.392734490742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45938.392734490742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45938.392734490742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45938.392734490742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45938.392734490742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45938.392734490742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45938.392734490742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45938.392734490742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45938.392734490742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45938.392734490742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45938.392734490742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45938.392734490742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45938.392734490742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45938.392734490742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45938.392734490742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45938.392734490742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45938.392734490742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45938.392734490742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45938.392734490742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45938.392734490742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45938.392734490742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45938.392734490742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45938.392734490742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45938.392734490742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45938.392734490742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45938.392734490742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45938.392734490742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45938.392734490742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45938.392734490742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45938.392734490742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45938.392734490742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45938.392734490742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45938.392734490742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45938.392734490742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45938.392734490742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45938.392734490742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45938.392734490742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45938.392734490742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45938.392734490742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45938.392734490742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45938.392734490742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45938.392734490742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45938.392734490742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45938.392734490742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45938.392734490742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45938.392734490742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45938.392734490742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45938.392734490742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45938.392734490742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45938.392734490742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45938.392734490742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45938.392734490742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45938.392734490742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45938.392734490742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45938.392734490742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45938.392734490742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45938.392734490742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45938.392734490742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45938.392734490742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45938.392734490742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45938.392734490742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45938.392734490742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45938.392734490742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45938.392734490742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45938.392734490742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45938.392734490742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45938.392734490742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45938.392734490742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45938.392734490742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45938.392734490742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45938.392734490742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45938.392734490742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45938.392734490742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45938.392734490742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45938.392734490742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45938.392734490742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45938.392734490742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45938.392734490742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45938.392734490742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45938.392734490742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45938.392734490742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45938.392734490742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45938.392734490742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45938.392734490742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45938.392734490742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45938.392734490742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45938.392734490742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45938.392734490742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45938.392734490742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45938.392734490742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45938.392734490742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45938.392734490742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45938.392734490742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45938.392734490742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45938.392734490742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45938.392734490742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45938.392734490742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45938.392734490742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45938.392734490742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45938.392734490742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45938.392734490742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45938.392734490742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45938.392734490742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45938.392734490742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45938.392734490742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45938.392734490742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45938.392734490742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45938.392734490742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45938.392734490742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45938.392734490742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45938.392734490742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45938.392734490742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45938.392734490742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45938.392734490742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45938.392734490742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45938.392734490742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45938.392734490742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45938.392734490742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45938.392734490742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45938.392734490742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45938.392734490742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45938.392734490742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45938.392734490742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45938.392734490742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45938.392734490742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45938.392734490742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45938.392734490742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45938.392734490742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45938.392734490742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45938.392734490742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45938.392734490742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45938.392734490742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45938.392734490742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45938.392734490742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45938.392734490742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45938.392734490742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45938.392734490742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45938.392734490742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45938.392734490742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45938.392734490742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45938.392734490742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45938.392734490742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45938.392734490742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45938.392734490742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45938.392734490742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45938.392734490742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45938.392734490742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45938.392734490742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45938.392734490742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45938.392734490742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45938.392734490742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45938.392734490742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45938.392734490742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45938.392734490742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45938.392734490742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45938.392734490742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45938.392734490742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45938.392734490742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45938.392734490742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45938.392734490742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45938.392734490742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45938.392734490742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45938.392734490742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45938.392734490742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45938.392734490742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45938.392734490742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45938.392734490742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45938.392734490742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45938.392734490742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45938.392734490742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45938.392734490742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45938.392734490742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45938.392734490742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45938.392734490742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45938.392734490742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45938.392734490742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45938.392734490742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45938.392734490742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45938.392734490742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45938.392734490742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45938.392734490742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45938.392734490742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45938.392734490742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45938.392734490742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45938.392734490742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45938.392734490742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45938.392734490742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45938.392734490742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45938.392734490742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45938.392734490742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45938.392734490742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45938.392734490742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45938.392734490742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45938.392734490742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45938.392734490742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45938.392734490742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45938.392734490742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45938.392734490742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45938.392734490742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45938.392734490742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45938.392734490742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45938.392734490742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45938.392734490742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45938.392734490742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45938.392734490742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45938.392734490742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45938.392734490742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45938.392734490742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45938.392734490742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45938.392734490742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45938.392734490742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45938.392734490742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45938.392734490742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45938.392734490742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45938.392734490742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45938.392734490742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45938.392734490742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45938.392734490742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45938.392734490742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45938.392734490742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45938.392734490742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45938.392734490742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45938.392734490742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45938.392734490742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45938.392734490742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45938.392734490742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45938.392734490742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45938.392734490742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45938.392734490742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45938.392734490742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45938.392734490742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45938.392734490742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45938.392734490742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45938.392734490742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45938.392734490742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45938.392734490742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45938.392734490742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45938.392734490742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45938.392734490742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45938.392734490742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45938.392734490742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45938.392734490742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45938.392734490742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45938.392734490742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45938.392734490742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45938.392734490742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45938.392734490742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45938.392734490742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45938.392734490742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45938.392734490742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45938.392734490742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45938.392734490742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45938.392734490742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45938.392734490742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45938.392734490742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45938.392734490742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45938.392734490742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45938.392734490742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45938.392734490742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45938.392734490742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45938.392734490742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45938.392734490742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45938.392734490742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45938.392734490742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45938.392734490742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45938.392734490742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45938.392734490742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45938.392734490742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45938.392734490742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45938.392734490742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45938.392734490742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45938.392734490742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45938.392734490742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45938.392734490742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45938.392734490742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45938.392734490742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45938.392734490742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45938.392734490742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45938.392734490742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45938.392734490742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45938.392734490742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45938.392734490742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45938.392734490742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45938.392734490742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45938.392734490742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45938.392734490742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45938.392734490742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45938.392734490742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45938.392734490742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45938.392734490742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45938.392734490742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45938.392734490742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45938.392734490742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45938.392734490742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45938.392734490742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45938.392734490742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45938.392734490742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45938.392734490742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45938.392734490742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45938.392734490742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45938.392734490742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45938.392734490742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45938.392734490742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45938.392734490742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45938.392734490742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45938.392734490742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45938.392734490742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45938.392734490742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45938.392734490742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45938.392734490742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45938.392734490742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45938.392734490742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45938.392734490742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45938.392734490742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45938.392734490742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45938.392734490742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45938.392734490742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45938.392734490742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45938.392734490742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45938.392734490742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45938.392734490742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45938.392734490742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45938.392734490742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45938.392734490742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45938.392734490742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45938.392734490742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45938.392734490742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45938.392734490742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45938.392734490742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45938.392734490742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45938.392734490742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45938.392734490742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45938.392734490742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45938.392734490742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45938.392734490742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45938.392734490742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45938.392734490742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45938.392734490742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45938.392734490742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45938.392734490742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45938.392734490742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45938.392734490742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45938.392734490742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45938.392734490742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45938.392734490742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45938.392734490742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45938.392734490742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45938.392734490742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45938.392734490742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45938.392734490742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45938.392734490742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45938.392734490742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45938.392734490742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45938.392734490742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45938.392734490742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45938.392734490742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45938.392734490742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45938.392734490742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45938.392734490742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45938.392734490742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45938.392734490742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45938.392734490742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45938.392734490742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45938.392734490742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45938.392734490742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45938.392734490742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45938.392734490742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45938.392734490742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45938.392734490742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45938.392734490742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45938.392734490742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45938.392734490742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45938.392734490742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45938.392734490742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45938.392734490742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45938.392734490742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45938.392734490742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45938.392734490742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45938.392734490742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45938.392734490742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45938.392734490742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45938.392734490742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45938.392734490742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45938.392734490742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45938.392734490742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45938.392734490742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45938.392734490742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45938.392734490742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45938.392734490742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45938.392734490742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45938.392734490742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45938.392734490742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45938.392734490742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45938.392734490742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45938.392734490742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45938.392734490742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45938.392734490742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45938.392734490742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45938.392734490742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45938.392734490742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45938.392734490742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45938.392734490742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45938.392734490742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45938.392734490742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45938.392734490742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45938.392734490742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45938.392734490742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45938.392734490742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45938.392734490742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45938.392734490742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45938.392734490742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45938.392734490742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45938.392734490742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45938.392734490742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45938.392734490742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45938.392734490742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45938.392734490742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45938.392734490742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45938.392734490742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45938.392734490742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45938.392734490742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45938.392734490742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45938.392734490742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45938.392734490742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45938.392734490742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45938.392734490742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45938.392734490742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45938.392734490742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45938.392734490742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45938.392734490742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45938.392734490742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45938.392734490742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45938.392734490742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45938.392734490742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45938.392734490742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45938.392734490742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45938.392734490742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45938.392734490742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45938.392734490742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45938.392734490742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45938.392734490742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45938.392734490742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45938.392734490742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45938.392734490742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45938.392734490742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45938.392734490742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45938.392734490742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45938.392734490742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45938.392734490742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45938.392734490742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45938.392734490742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45938.392734490742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45938.392734490742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45938.392734490742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45938.392734490742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45938.392734490742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45938.392734490742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45938.392734490742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45938.392734490742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45938.392734490742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45938.392734490742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45938.392734490742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45938.392734490742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45938.392734490742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45938.392734490742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45938.392734490742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45938.392734490742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45938.392734490742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45938.392734490742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45938.392734490742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45938.392734490742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45938.392734490742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45938.392734490742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45938.392734490742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45938.392734490742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45938.392734490742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45938.392734490742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45938.392734490742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45938.392734490742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45938.392734490742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45938.392734490742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45938.392734490742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45938.392734490742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45938.392734490742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45938.392734490742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45938.392734490742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45938.392734490742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45938.392734490742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45938.392734490742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45938.392734490742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45938.392734490742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45938.392734490742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45938.392734490742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45938.392734490742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45938.392734490742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45938.392734490742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45938.392734490742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45938.392734490742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45938.392734490742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45938.392734490742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45938.392734490742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45938.392734490742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45938.392734490742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45938.392734490742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45938.392734490742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45938.392734490742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45938.392734490742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45938.392734490742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45938.392734490742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45938.392734490742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45938.392734490742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45938.392734490742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45938.392734490742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45938.392734490742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45938.392734490742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45938.392734490742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45938.392734490742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45938.392734490742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45938.392734490742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45938.392734490742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45938.392734490742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45938.392734490742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45938.392734490742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45938.392734490742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45938.392734490742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45938.392734490742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45938.392734490742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45938.392734490742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45938.392734490742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45938.392734490742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45938.392734490742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45938.392734490742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45938.392734490742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45938.392734490742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45938.392734490742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45938.392734490742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45938.392734490742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45938.392734490742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45938.392734490742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45938.392734490742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45938.392734490742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45938.392734490742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45938.392734490742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45938.392734490742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45938.392734490742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45938.392734490742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45938.392734490742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45938.392734490742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45938.392734490742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45938.392734490742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45938.392734490742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45938.392734490742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45938.392734490742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45938.392734490742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45938.392734490742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45938.392734490742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45938.392734490742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45938.392734490742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45938.392734490742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45938.392734490742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45938.392734490742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45938.392734490742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45938.392734490742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45938.392734490742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45938.392734490742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45938.392734490742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45938.392734490742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45938.392734490742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45938.392734490742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45938.392734490742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45938.392734490742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45938.392734490742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45938.392734490742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45938.392734490742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45938.392734490742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45938.392734490742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45938.392734490742</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45938.392734490742</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45938.392734490742</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45938.392734490742</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45938.392734490742</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45938.392734490742</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45938.392734490742</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0"/>
  <sheetViews>
    <sheetView workbookViewId="0">
      <selection activeCell="J6" sqref="J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234.91201689814625</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1</v>
      </c>
      <c r="D3" s="129" t="s">
        <v>36087</v>
      </c>
      <c r="E3" s="130" t="s">
        <v>38964</v>
      </c>
      <c r="F3" s="131">
        <v>45937.678425925929</v>
      </c>
      <c r="G3" s="132">
        <f ca="1">IFERROR(NOW()-F3,"")</f>
        <v>0.71430856481310911</v>
      </c>
      <c r="H3" s="131">
        <v>45937.456493055557</v>
      </c>
      <c r="I3" s="127" t="str">
        <f>IFERROR(VLOOKUP(D3,DB!A:F,6,0),"")</f>
        <v>Generator-SG</v>
      </c>
      <c r="J3" s="127" t="str">
        <f>IFERROR(VLOOKUP(D3,DB!A:G,7,0),"")</f>
        <v>Dead</v>
      </c>
      <c r="K3" s="134" t="s">
        <v>39057</v>
      </c>
      <c r="L3" s="129" t="str">
        <f>IFERROR(VLOOKUP(D3,DB!A:I,9,0),"")</f>
        <v>Latis</v>
      </c>
    </row>
    <row r="4" spans="1:16" ht="15" customHeight="1">
      <c r="A4" s="127" t="s">
        <v>39058</v>
      </c>
      <c r="B4" s="127" t="str">
        <f>IFERROR(VLOOKUP(D4,DB!A:K,11,0),"")</f>
        <v>R4</v>
      </c>
      <c r="C4" s="128">
        <v>1</v>
      </c>
      <c r="D4" s="129" t="s">
        <v>27578</v>
      </c>
      <c r="E4" s="130" t="s">
        <v>38964</v>
      </c>
      <c r="F4" s="131"/>
      <c r="G4" s="132">
        <f ca="1">IFERROR(NOW()-F4,"")</f>
        <v>45938.392734490742</v>
      </c>
      <c r="H4" s="131">
        <v>45937.997557870367</v>
      </c>
      <c r="I4" s="127" t="str">
        <f>IFERROR(VLOOKUP(D4,DB!A:F,6,0),"")</f>
        <v>SCECO</v>
      </c>
      <c r="J4" s="127" t="str">
        <f>IFERROR(VLOOKUP(D4,DB!A:G,7,0),"")</f>
        <v>Dead</v>
      </c>
      <c r="K4" s="134" t="s">
        <v>39059</v>
      </c>
      <c r="L4" s="129" t="str">
        <f>IFERROR(VLOOKUP(D4,DB!A:I,9,0),"")</f>
        <v>Latis</v>
      </c>
    </row>
    <row r="5" spans="1:16" ht="15" customHeight="1">
      <c r="A5" s="127" t="s">
        <v>39060</v>
      </c>
      <c r="B5" s="127" t="str">
        <f>IFERROR(VLOOKUP(D5,DB!A:K,11,0),"")</f>
        <v>R4</v>
      </c>
      <c r="C5" s="128">
        <v>1</v>
      </c>
      <c r="D5" s="129" t="s">
        <v>35912</v>
      </c>
      <c r="E5" s="130" t="s">
        <v>38964</v>
      </c>
      <c r="F5" s="131">
        <v>45938.137499999997</v>
      </c>
      <c r="G5" s="132">
        <f ca="1">IFERROR(NOW()-F5,"")</f>
        <v>0.25523449074535165</v>
      </c>
      <c r="H5" s="131">
        <v>45938.131550925929</v>
      </c>
      <c r="I5" s="127" t="str">
        <f>IFERROR(VLOOKUP(D5,DB!A:F,6,0),"")</f>
        <v>Generator-SG</v>
      </c>
      <c r="J5" s="127" t="str">
        <f>IFERROR(VLOOKUP(D5,DB!A:G,7,0),"")</f>
        <v>Dead</v>
      </c>
      <c r="K5" s="134" t="s">
        <v>39061</v>
      </c>
      <c r="L5" s="129" t="str">
        <f>IFERROR(VLOOKUP(D5,DB!A:I,9,0),"")</f>
        <v>Latis</v>
      </c>
    </row>
    <row r="6" spans="1:16" ht="15" customHeight="1">
      <c r="A6" s="127" t="s">
        <v>39062</v>
      </c>
      <c r="B6" s="127" t="str">
        <f>IFERROR(VLOOKUP(D6,DB!A:K,11,0),"")</f>
        <v>R4</v>
      </c>
      <c r="C6" s="128">
        <v>2</v>
      </c>
      <c r="D6" s="99" t="s">
        <v>34129</v>
      </c>
      <c r="E6" s="130" t="s">
        <v>38964</v>
      </c>
      <c r="F6" s="131">
        <v>45938.380682870367</v>
      </c>
      <c r="G6" s="132">
        <f ca="1">IFERROR(NOW()-F6,"")</f>
        <v>1.2051620375132188E-2</v>
      </c>
      <c r="H6" s="131">
        <v>45938.366342592592</v>
      </c>
      <c r="I6" s="127" t="str">
        <f>IFERROR(VLOOKUP(D6,DB!A:F,6,0),"")</f>
        <v>SCECO</v>
      </c>
      <c r="J6" s="127" t="str">
        <f>IFERROR(VLOOKUP(D6,DB!A:G,7,0),"")</f>
        <v>Dead</v>
      </c>
      <c r="K6" s="134" t="s">
        <v>39063</v>
      </c>
      <c r="L6" s="129" t="str">
        <f>IFERROR(VLOOKUP(D6,DB!A:I,9,0),"")</f>
        <v>Latis</v>
      </c>
    </row>
    <row r="7" spans="1:16" ht="15" customHeight="1">
      <c r="A7" s="127"/>
      <c r="B7" s="127" t="str">
        <f>IFERROR(VLOOKUP(D7,DB!A:K,11,0),"")</f>
        <v/>
      </c>
      <c r="C7" s="128"/>
      <c r="D7" s="129"/>
      <c r="E7" s="130"/>
      <c r="F7" s="131"/>
      <c r="G7" s="132">
        <f ca="1">IFERROR(NOW()-F7,"")</f>
        <v>45938.392734490742</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45938.392734490742</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45938.392734490742</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45938.392734490742</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45938.392734490742</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2">
        <f ca="1">IFERROR(NOW()-F12,"")</f>
        <v>45938.392734490742</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2">
        <f ca="1">IFERROR(NOW()-F13,"")</f>
        <v>45938.392734490742</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2">
        <f ca="1">IFERROR(NOW()-F14,"")</f>
        <v>45938.392734490742</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2">
        <f ca="1">IFERROR(NOW()-F15,"")</f>
        <v>45938.392734490742</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2">
        <f ca="1">IFERROR(NOW()-F16,"")</f>
        <v>45938.392734490742</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2">
        <f ca="1">IFERROR(NOW()-F17,"")</f>
        <v>45938.392734490742</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45938.392734490742</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45938.392734490742</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45938.392734490742</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45938.392734490742</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45938.392734490742</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45938.392734490742</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45938.392734490742</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45938.392734490742</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45938.392734490742</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45938.392734490742</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45938.392734490742</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45938.392734490742</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45938.392734490742</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45938.392734490742</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45938.392734490742</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45938.392734490742</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45938.392734490742</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45938.392734490742</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45938.392734490742</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45938.392734490742</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45938.392734490742</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45938.392734490742</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45938.392734490742</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45938.392734490742</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45938.392734490742</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45938.392734490742</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45938.392734490742</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45938.392734490742</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45938.392734490742</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45938.392734490742</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45938.392734490742</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45938.392734490742</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45938.392734490742</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45938.392734490742</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45938.392734490742</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45938.392734490742</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45938.392734490742</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45938.392734490742</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45938.392734490742</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45938.392734490742</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45938.392734490742</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45938.392734490742</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45938.392734490742</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45938.392734490742</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45938.392734490742</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45938.392734490742</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45938.392734490742</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45938.392734490742</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45938.392734490742</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45938.392734490742</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45938.392734490742</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45938.392734490742</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45938.392734490742</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45938.392734490742</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45938.392734490742</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45938.392734490742</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45938.392734490742</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45938.392734490742</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45938.392734490742</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45938.392734490742</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45938.392734490742</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45938.392734490742</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45938.392734490742</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45938.392734490742</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45938.392734490742</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45938.392734490742</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45938.392734490742</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45938.392734490742</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45938.392734490742</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45938.392734490742</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45938.392734490742</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45938.392734490742</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45938.392734490742</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45938.392734490742</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45938.392734490742</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45938.392734490742</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45938.392734490742</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45938.392734490742</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45938.392734490742</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45938.392734490742</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45938.392734490742</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45938.392734490742</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45938.392734490742</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45938.392734490742</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45938.392734490742</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45938.392734490742</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45938.392734490742</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45938.392734490742</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45938.392734490742</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45938.392734490742</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45938.392734490742</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45938.392734490742</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45938.392734490742</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45938.392734490742</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45938.392734490742</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45938.392734490742</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45938.392734490742</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45938.392734490742</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45938.392734490742</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45938.392734490742</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45938.392734490742</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45938.392734490742</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45938.392734490742</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45938.392734490742</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45938.392734490742</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45938.392734490742</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45938.392734490742</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45938.392734490742</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45938.392734490742</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45938.392734490742</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45938.392734490742</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45938.392734490742</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45938.392734490742</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45938.392734490742</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45938.392734490742</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45938.392734490742</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45938.392734490742</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45938.392734490742</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45938.392734490742</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45938.392734490742</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45938.392734490742</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45938.392734490742</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45938.392734490742</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45938.392734490742</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45938.392734490742</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45938.392734490742</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45938.392734490742</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45938.392734490742</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45938.392734490742</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45938.392734490742</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45938.392734490742</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45938.392734490742</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45938.392734490742</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45938.392734490742</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45938.392734490742</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45938.392734490742</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45938.392734490742</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45938.392734490742</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45938.392734490742</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45938.392734490742</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45938.392734490742</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45938.392734490742</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45938.392734490742</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45938.392734490742</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45938.392734490742</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45938.392734490742</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45938.392734490742</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45938.392734490742</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45938.392734490742</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45938.392734490742</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45938.392734490742</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45938.392734490742</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45938.392734490742</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45938.392734490742</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45938.392734490742</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45938.392734490742</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45938.392734490742</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45938.392734490742</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45938.392734490742</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45938.392734490742</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45938.392734490742</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45938.392734490742</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45938.392734490742</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45938.392734490742</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45938.392734490742</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45938.392734490742</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45938.392734490742</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45938.392734490742</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45938.392734490742</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45938.392734490742</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45938.392734490742</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45938.392734490742</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45938.392734490742</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45938.392734490742</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45938.392734490742</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45938.392734490742</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45938.392734490742</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45938.392734490742</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45938.392734490742</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45938.392734490742</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45938.392734490742</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45938.392734490742</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45938.392734490742</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45938.392734490742</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45938.392734490742</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45938.392734490742</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45938.392734490742</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45938.392734490742</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45938.392734490742</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45938.392734490742</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45938.392734490742</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45938.392734490742</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45938.392734490742</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45938.392734490742</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45938.392734490742</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45938.392734490742</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45938.392734490742</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45938.392734490742</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45938.392734490742</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45938.392734490742</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45938.392734490742</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45938.392734490742</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45938.392734490742</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45938.392734490742</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45938.392734490742</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45938.392734490742</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45938.392734490742</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45938.392734490742</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45938.392734490742</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45938.392734490742</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45938.392734490742</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45938.392734490742</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45938.392734490742</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45938.392734490742</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45938.392734490742</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45938.392734490742</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45938.392734490742</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45938.392734490742</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45938.392734490742</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45938.392734490742</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45938.392734490742</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45938.392734490742</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45938.392734490742</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45938.392734490742</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45938.392734490742</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45938.392734490742</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45938.392734490742</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45938.392734490742</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45938.392734490742</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45938.392734490742</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45938.392734490742</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45938.392734490742</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45938.392734490742</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45938.392734490742</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45938.392734490742</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45938.392734490742</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45938.392734490742</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45938.392734490742</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45938.392734490742</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45938.392734490742</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45938.392734490742</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45938.392734490742</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45938.392734490742</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45938.392734490742</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45938.392734490742</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45938.392734490742</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45938.392734490742</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45938.392734490742</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45938.392734490742</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45938.392734490742</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45938.392734490742</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45938.392734490742</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45938.392734490742</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45938.392734490742</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45938.392734490742</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45938.392734490742</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45938.392734490742</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45938.392734490742</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45938.392734490742</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45938.392734490742</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45938.392734490742</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45938.392734490742</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45938.392734490742</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45938.392734490742</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45938.392734490742</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45938.392734490742</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45938.392734490742</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45938.392734490742</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45938.392734490742</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45938.392734490742</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45938.392734490742</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45938.392734490742</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45938.392734490742</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45938.392734490742</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45938.392734490742</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45938.392734490742</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45938.392734490742</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45938.392734490742</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45938.392734490742</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45938.392734490742</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45938.392734490742</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45938.392734490742</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45938.392734490742</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45938.392734490742</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45938.392734490742</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45938.392734490742</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45938.392734490742</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45938.392734490742</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45938.392734490742</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45938.392734490742</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45938.392734490742</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45938.392734490742</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45938.392734490742</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45938.392734490742</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45938.392734490742</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45938.392734490742</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45938.392734490742</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45938.392734490742</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45938.392734490742</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45938.392734490742</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45938.392734490742</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45938.392734490742</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45938.392734490742</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45938.392734490742</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45938.392734490742</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45938.392734490742</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45938.392734490742</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45938.392734490742</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45938.392734490742</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45938.392734490742</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45938.392734490742</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45938.392734490742</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45938.392734490742</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45938.392734490742</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45938.392734490742</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45938.392734490742</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45938.392734490742</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45938.392734490742</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45938.392734490742</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45938.392734490742</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45938.392734490742</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45938.392734490742</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45938.392734490742</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45938.392734490742</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45938.392734490742</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45938.392734490742</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45938.392734490742</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45938.392734490742</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45938.392734490742</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45938.392734490742</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45938.392734490742</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45938.392734490742</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45938.392734490742</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45938.392734490742</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45938.392734490742</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45938.392734490742</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45938.392734490742</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45938.392734490742</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45938.392734490742</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45938.392734490742</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45938.392734490742</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45938.392734490742</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45938.392734490742</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45938.392734490742</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45938.392734490742</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45938.392734490742</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45938.392734490742</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45938.392734490742</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45938.392734490742</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45938.392734490742</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45938.392734490742</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45938.392734490742</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45938.392734490742</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45938.392734490742</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45938.392734490742</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45938.392734490742</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45938.392734490742</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45938.392734490742</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45938.392734490742</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45938.392734490742</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45938.392734490742</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45938.392734490742</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45938.392734490742</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45938.392734490742</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45938.392734490742</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45938.392734490742</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45938.392734490742</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45938.392734490742</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45938.392734490742</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45938.392734490742</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45938.392734490742</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45938.392734490742</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45938.392734490742</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45938.392734490742</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45938.392734490742</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45938.392734490742</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45938.392734490742</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45938.392734490742</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45938.392734490742</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45938.392734490742</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45938.392734490742</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45938.392734490742</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45938.392734490742</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45938.392734490742</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45938.392734490742</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45938.392734490742</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45938.392734490742</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45938.392734490742</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45938.392734490742</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45938.392734490742</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45938.392734490742</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45938.392734490742</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45938.392734490742</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45938.392734490742</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45938.392734490742</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45938.392734490742</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45938.392734490742</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45938.392734490742</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45938.392734490742</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45938.392734490742</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45938.392734490742</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45938.392734490742</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45938.392734490742</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45938.392734490742</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45938.392734490742</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45938.392734490742</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45938.392734490742</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45938.392734490742</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45938.392734490742</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45938.392734490742</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45938.392734490742</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45938.392734490742</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45938.392734490742</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45938.392734490742</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45938.392734490742</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45938.392734490742</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45938.392734490742</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45938.392734490742</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45938.392734490742</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45938.392734490742</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45938.392734490742</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45938.392734490742</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45938.392734490742</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45938.392734490742</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45938.392734490742</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45938.392734490742</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45938.392734490742</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45938.392734490742</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45938.392734490742</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45938.392734490742</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45938.392734490742</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45938.392734490742</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45938.392734490742</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45938.392734490742</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45938.392734490742</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45938.392734490742</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45938.392734490742</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45938.392734490742</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45938.392734490742</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45938.392734490742</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45938.392734490742</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45938.392734490742</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45938.392734490742</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45938.392734490742</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45938.392734490742</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45938.392734490742</v>
      </c>
      <c r="H463" s="131"/>
      <c r="I463" s="127" t="str">
        <f>IFERROR(VLOOKUP(D463,DB!A:F,6,0),"")</f>
        <v/>
      </c>
      <c r="J463" s="127" t="str">
        <f>IFERROR(VLOOKUP(D463,DB!A:G,7,0),"")</f>
        <v/>
      </c>
      <c r="K463" s="134"/>
      <c r="L463" s="129" t="str">
        <f>IFERROR(VLOOKUP(D463,DB!A:I,9,0),"")</f>
        <v/>
      </c>
    </row>
    <row r="464" spans="1:12" ht="15" customHeight="1">
      <c r="A464" s="127"/>
      <c r="B464" s="127" t="str">
        <f>IFERROR(VLOOKUP(D464,DB!A:K,11,0),"")</f>
        <v/>
      </c>
      <c r="C464" s="128"/>
      <c r="D464" s="129"/>
      <c r="E464" s="130"/>
      <c r="F464" s="131"/>
      <c r="G464" s="133">
        <f ca="1">IFERROR(NOW()-F464,"")</f>
        <v>45938.392734490742</v>
      </c>
      <c r="H464" s="131"/>
      <c r="I464" s="127" t="str">
        <f>IFERROR(VLOOKUP(D464,DB!A:F,6,0),"")</f>
        <v/>
      </c>
      <c r="J464" s="127" t="str">
        <f>IFERROR(VLOOKUP(D464,DB!A:G,7,0),"")</f>
        <v/>
      </c>
      <c r="K464" s="134"/>
      <c r="L464" s="129" t="str">
        <f>IFERROR(VLOOKUP(D464,DB!A:I,9,0),"")</f>
        <v/>
      </c>
    </row>
    <row r="465" spans="1:12" ht="15" customHeight="1">
      <c r="A465" s="127"/>
      <c r="B465" s="127" t="str">
        <f>IFERROR(VLOOKUP(D465,DB!A:K,11,0),"")</f>
        <v/>
      </c>
      <c r="C465" s="128"/>
      <c r="D465" s="129"/>
      <c r="E465" s="130"/>
      <c r="F465" s="131"/>
      <c r="G465" s="133">
        <f ca="1">IFERROR(NOW()-F465,"")</f>
        <v>45938.392734490742</v>
      </c>
      <c r="H465" s="131"/>
      <c r="I465" s="127" t="str">
        <f>IFERROR(VLOOKUP(D465,DB!A:F,6,0),"")</f>
        <v/>
      </c>
      <c r="J465" s="127" t="str">
        <f>IFERROR(VLOOKUP(D465,DB!A:G,7,0),"")</f>
        <v/>
      </c>
      <c r="K465" s="134"/>
      <c r="L465" s="129" t="str">
        <f>IFERROR(VLOOKUP(D465,DB!A:I,9,0),"")</f>
        <v/>
      </c>
    </row>
    <row r="466" spans="1:12" ht="15" customHeight="1">
      <c r="A466" s="127"/>
      <c r="B466" s="127" t="str">
        <f>IFERROR(VLOOKUP(D466,DB!A:K,11,0),"")</f>
        <v/>
      </c>
      <c r="C466" s="128"/>
      <c r="D466" s="129"/>
      <c r="E466" s="130"/>
      <c r="F466" s="131"/>
      <c r="G466" s="133">
        <f ca="1">IFERROR(NOW()-F466,"")</f>
        <v>45938.392734490742</v>
      </c>
      <c r="H466" s="131"/>
      <c r="I466" s="127" t="str">
        <f>IFERROR(VLOOKUP(D466,DB!A:F,6,0),"")</f>
        <v/>
      </c>
      <c r="J466" s="127" t="str">
        <f>IFERROR(VLOOKUP(D466,DB!A:G,7,0),"")</f>
        <v/>
      </c>
      <c r="K466" s="134"/>
      <c r="L466" s="129" t="str">
        <f>IFERROR(VLOOKUP(D466,DB!A:I,9,0),"")</f>
        <v/>
      </c>
    </row>
    <row r="467" spans="1:12" ht="15" customHeight="1">
      <c r="A467" s="127"/>
      <c r="B467" s="127" t="str">
        <f>IFERROR(VLOOKUP(D467,DB!A:K,11,0),"")</f>
        <v/>
      </c>
      <c r="C467" s="128"/>
      <c r="D467" s="129"/>
      <c r="E467" s="130"/>
      <c r="F467" s="131"/>
      <c r="G467" s="133">
        <f ca="1">IFERROR(NOW()-F467,"")</f>
        <v>45938.392734490742</v>
      </c>
      <c r="H467" s="131"/>
      <c r="I467" s="127" t="str">
        <f>IFERROR(VLOOKUP(D467,DB!A:F,6,0),"")</f>
        <v/>
      </c>
      <c r="J467" s="127" t="str">
        <f>IFERROR(VLOOKUP(D467,DB!A:G,7,0),"")</f>
        <v/>
      </c>
      <c r="K467" s="134"/>
      <c r="L467" s="129" t="str">
        <f>IFERROR(VLOOKUP(D467,DB!A:I,9,0),"")</f>
        <v/>
      </c>
    </row>
    <row r="468" spans="1:12" ht="15" customHeight="1">
      <c r="A468" s="127"/>
      <c r="B468" s="127" t="str">
        <f>IFERROR(VLOOKUP(D468,DB!A:K,11,0),"")</f>
        <v/>
      </c>
      <c r="C468" s="128"/>
      <c r="D468" s="129"/>
      <c r="E468" s="130"/>
      <c r="F468" s="131"/>
      <c r="G468" s="133">
        <f ca="1">IFERROR(NOW()-F468,"")</f>
        <v>45938.392734490742</v>
      </c>
      <c r="H468" s="131"/>
      <c r="I468" s="127" t="str">
        <f>IFERROR(VLOOKUP(D468,DB!A:F,6,0),"")</f>
        <v/>
      </c>
      <c r="J468" s="127" t="str">
        <f>IFERROR(VLOOKUP(D468,DB!A:G,7,0),"")</f>
        <v/>
      </c>
      <c r="K468" s="134"/>
      <c r="L468" s="129" t="str">
        <f>IFERROR(VLOOKUP(D468,DB!A:I,9,0),"")</f>
        <v/>
      </c>
    </row>
    <row r="469" spans="1:12" ht="15" customHeight="1">
      <c r="A469" s="127"/>
      <c r="B469" s="127" t="str">
        <f>IFERROR(VLOOKUP(D469,DB!A:K,11,0),"")</f>
        <v/>
      </c>
      <c r="C469" s="128"/>
      <c r="D469" s="129"/>
      <c r="E469" s="130"/>
      <c r="F469" s="131"/>
      <c r="G469" s="133">
        <f ca="1">IFERROR(NOW()-F469,"")</f>
        <v>45938.392734490742</v>
      </c>
      <c r="H469" s="131"/>
      <c r="I469" s="127" t="str">
        <f>IFERROR(VLOOKUP(D469,DB!A:F,6,0),"")</f>
        <v/>
      </c>
      <c r="J469" s="127" t="str">
        <f>IFERROR(VLOOKUP(D469,DB!A:G,7,0),"")</f>
        <v/>
      </c>
      <c r="K469" s="134"/>
      <c r="L469" s="129" t="str">
        <f>IFERROR(VLOOKUP(D469,DB!A:I,9,0),"")</f>
        <v/>
      </c>
    </row>
    <row r="470" spans="1:12" ht="15" customHeight="1">
      <c r="A470" s="135"/>
      <c r="B470" s="135" t="str">
        <f>IFERROR(VLOOKUP(D470,DB!A:K,11,0),"")</f>
        <v/>
      </c>
      <c r="C470" s="136"/>
      <c r="D470" s="137"/>
      <c r="E470" s="138"/>
      <c r="F470" s="139"/>
      <c r="G470" s="140">
        <f ca="1">IFERROR(NOW()-F470,"")</f>
        <v>45938.392734490742</v>
      </c>
      <c r="H470" s="139"/>
      <c r="I470" s="135" t="str">
        <f>IFERROR(VLOOKUP(D470,DB!A:F,6,0),"")</f>
        <v/>
      </c>
      <c r="J470" s="135" t="str">
        <f>IFERROR(VLOOKUP(D470,DB!A:G,7,0),"")</f>
        <v/>
      </c>
      <c r="K470" s="141"/>
      <c r="L470" s="137" t="str">
        <f>IFERROR(VLOOKUP(D470,DB!A:I,9,0),"")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K14" sqref="K1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37" t="s">
        <v>36000</v>
      </c>
      <c r="E2" s="37" t="s">
        <v>38964</v>
      </c>
      <c r="F2" s="38">
        <v>45891.832060185188</v>
      </c>
      <c r="G2" s="39">
        <f t="shared" ref="G2" ca="1" si="0">IFERROR(NOW()-F2,"-")</f>
        <v>46.56067430555413</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39043</v>
      </c>
      <c r="F3" s="38">
        <v>45926.188877314817</v>
      </c>
      <c r="G3" s="39">
        <f ca="1">IFERROR(NOW()-F3,"-")</f>
        <v>12.203857175925805</v>
      </c>
      <c r="H3" s="38">
        <v>45926.158159722225</v>
      </c>
      <c r="I3" s="37" t="str">
        <f>IFERROR(VLOOKUP(D3,DB!A:F,6,0),"")</f>
        <v>SCECO</v>
      </c>
      <c r="J3" s="37" t="str">
        <f>IFERROR(VLOOKUP(D3,DB!A:G,7,0),"")</f>
        <v>Good</v>
      </c>
      <c r="K3" s="37" t="s">
        <v>39067</v>
      </c>
      <c r="L3" s="37" t="str">
        <f>IFERROR(VLOOKUP(D3,DB!A:I,9,0),"")</f>
        <v>Latis</v>
      </c>
      <c r="M3" s="125"/>
    </row>
    <row r="4" spans="1:13" ht="30.75">
      <c r="A4" s="37" t="s">
        <v>39068</v>
      </c>
      <c r="B4" s="37" t="str">
        <f>IFERROR(VLOOKUP(D4,DB!A:K,11,0),"")</f>
        <v>R5</v>
      </c>
      <c r="C4" s="37">
        <v>1</v>
      </c>
      <c r="D4" s="37" t="s">
        <v>31519</v>
      </c>
      <c r="E4" s="37" t="s">
        <v>39043</v>
      </c>
      <c r="F4" s="38">
        <v>45937.848715277774</v>
      </c>
      <c r="G4" s="39">
        <f ca="1">IFERROR(NOW()-F4,"-")</f>
        <v>0.54401921296812361</v>
      </c>
      <c r="H4" s="38">
        <v>45937.57917824074</v>
      </c>
      <c r="I4" s="37" t="str">
        <f>IFERROR(VLOOKUP(D4,DB!A:F,6,0),"")</f>
        <v>SCECO</v>
      </c>
      <c r="J4" s="37" t="str">
        <f>IFERROR(VLOOKUP(D4,DB!A:G,7,0),"")</f>
        <v>No BB Design</v>
      </c>
      <c r="K4" s="37" t="s">
        <v>39069</v>
      </c>
      <c r="L4" s="37" t="str">
        <f>IFERROR(VLOOKUP(D4,DB!A:I,9,0),"")</f>
        <v>Latis</v>
      </c>
      <c r="M4" s="125"/>
    </row>
    <row r="5" spans="1:13" ht="15">
      <c r="A5" s="37" t="s">
        <v>39070</v>
      </c>
      <c r="B5" s="37" t="str">
        <f>IFERROR(VLOOKUP(D5,DB!A:K,11,0),"")</f>
        <v>R5</v>
      </c>
      <c r="C5" s="37">
        <v>6</v>
      </c>
      <c r="D5" s="37" t="s">
        <v>37358</v>
      </c>
      <c r="E5" s="37" t="s">
        <v>38964</v>
      </c>
      <c r="F5" s="38">
        <v>45937.987083333333</v>
      </c>
      <c r="G5" s="39">
        <f ca="1">IFERROR(NOW()-F5,"-")</f>
        <v>0.40565115740901092</v>
      </c>
      <c r="H5" s="38">
        <v>45937.842569444445</v>
      </c>
      <c r="I5" s="37" t="str">
        <f>IFERROR(VLOOKUP(D5,DB!A:F,6,0),"")</f>
        <v>Generator-DG</v>
      </c>
      <c r="J5" s="37" t="str">
        <f>IFERROR(VLOOKUP(D5,DB!A:G,7,0),"")</f>
        <v>Good</v>
      </c>
      <c r="K5" s="37" t="s">
        <v>39071</v>
      </c>
      <c r="L5" s="37" t="str">
        <f>IFERROR(VLOOKUP(D5,DB!A:I,9,0),"")</f>
        <v>Latis</v>
      </c>
      <c r="M5" s="125"/>
    </row>
    <row r="6" spans="1:13" ht="30.75">
      <c r="A6" s="37" t="s">
        <v>39072</v>
      </c>
      <c r="B6" s="37" t="str">
        <f>IFERROR(VLOOKUP(D6,DB!A:K,11,0),"")</f>
        <v>R5</v>
      </c>
      <c r="C6" s="37">
        <v>1</v>
      </c>
      <c r="D6" s="37" t="s">
        <v>29760</v>
      </c>
      <c r="E6" s="37" t="s">
        <v>38964</v>
      </c>
      <c r="F6" s="38">
        <v>45938.14398148148</v>
      </c>
      <c r="G6" s="39">
        <f ca="1">IFERROR(NOW()-F6,"-")</f>
        <v>0.2487530092621455</v>
      </c>
      <c r="H6" s="38">
        <v>45937.893564814818</v>
      </c>
      <c r="I6" s="37" t="str">
        <f>IFERROR(VLOOKUP(D6,DB!A:F,6,0),"")</f>
        <v>SCECO</v>
      </c>
      <c r="J6" s="37" t="str">
        <f>IFERROR(VLOOKUP(D6,DB!A:G,7,0),"")</f>
        <v>Dead</v>
      </c>
      <c r="K6" s="37" t="s">
        <v>39073</v>
      </c>
      <c r="L6" s="37" t="str">
        <f>IFERROR(VLOOKUP(D6,DB!A:I,9,0),"")</f>
        <v>Latis</v>
      </c>
      <c r="M6" s="125"/>
    </row>
    <row r="7" spans="1:13" ht="15">
      <c r="A7" s="37"/>
      <c r="B7" s="37" t="str">
        <f>IFERROR(VLOOKUP(D7,DB!A:K,11,0),"")</f>
        <v/>
      </c>
      <c r="C7" s="37"/>
      <c r="D7" s="37"/>
      <c r="E7" s="37"/>
      <c r="F7" s="38"/>
      <c r="G7" s="39">
        <f ca="1">IFERROR(NOW()-F7,"-")</f>
        <v>45938.392734490742</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45938.392734490742</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45938.392734490742</v>
      </c>
      <c r="H9" s="38"/>
      <c r="I9" s="37" t="str">
        <f>IFERROR(VLOOKUP(D9,DB!A:F,6,0),"")</f>
        <v/>
      </c>
      <c r="J9" s="37" t="str">
        <f>IFERROR(VLOOKUP(D9,DB!A:G,7,0),"")</f>
        <v/>
      </c>
      <c r="K9" s="37"/>
      <c r="L9" s="37" t="str">
        <f>IFERROR(VLOOKUP(D9,DB!A:I,9,0),"")</f>
        <v/>
      </c>
      <c r="M9" s="125"/>
    </row>
    <row r="10" spans="1:13" ht="15">
      <c r="A10" s="37"/>
      <c r="B10" s="37" t="str">
        <f>IFERROR(VLOOKUP(D10,DB!A:K,11,0),"")</f>
        <v/>
      </c>
      <c r="C10" s="37"/>
      <c r="D10" s="37"/>
      <c r="E10" s="37"/>
      <c r="F10" s="38"/>
      <c r="G10" s="39">
        <f ca="1">IFERROR(NOW()-F10,"-")</f>
        <v>45938.392734490742</v>
      </c>
      <c r="H10" s="38"/>
      <c r="I10" s="37" t="str">
        <f>IFERROR(VLOOKUP(D10,DB!A:F,6,0),"")</f>
        <v/>
      </c>
      <c r="J10" s="37" t="str">
        <f>IFERROR(VLOOKUP(D10,DB!A:G,7,0),"")</f>
        <v/>
      </c>
      <c r="K10" s="37"/>
      <c r="L10" s="37" t="str">
        <f>IFERROR(VLOOKUP(D10,DB!A:I,9,0),"")</f>
        <v/>
      </c>
      <c r="M10" s="125"/>
    </row>
    <row r="11" spans="1:13" ht="15">
      <c r="A11" s="37"/>
      <c r="B11" s="37" t="str">
        <f>IFERROR(VLOOKUP(D11,DB!A:K,11,0),"")</f>
        <v/>
      </c>
      <c r="C11" s="37"/>
      <c r="D11" s="37"/>
      <c r="E11" s="37"/>
      <c r="F11" s="38"/>
      <c r="G11" s="39">
        <f ca="1">IFERROR(NOW()-F11,"-")</f>
        <v>45938.392734490742</v>
      </c>
      <c r="H11" s="38"/>
      <c r="I11" s="37" t="str">
        <f>IFERROR(VLOOKUP(D11,DB!A:F,6,0),"")</f>
        <v/>
      </c>
      <c r="J11" s="37" t="str">
        <f>IFERROR(VLOOKUP(D11,DB!A:G,7,0),"")</f>
        <v/>
      </c>
      <c r="K11" s="37"/>
      <c r="L11" s="37" t="str">
        <f>IFERROR(VLOOKUP(D11,DB!A:I,9,0),"")</f>
        <v/>
      </c>
      <c r="M11" s="125"/>
    </row>
    <row r="12" spans="1:13" ht="15">
      <c r="A12" s="37"/>
      <c r="B12" s="37" t="str">
        <f>IFERROR(VLOOKUP(D12,DB!A:K,11,0),"")</f>
        <v/>
      </c>
      <c r="C12" s="37"/>
      <c r="D12" s="37"/>
      <c r="E12" s="37"/>
      <c r="F12" s="38"/>
      <c r="G12" s="39">
        <f ca="1">IFERROR(NOW()-F12,"-")</f>
        <v>45938.392734490742</v>
      </c>
      <c r="H12" s="38"/>
      <c r="I12" s="37" t="str">
        <f>IFERROR(VLOOKUP(D12,DB!A:F,6,0),"")</f>
        <v/>
      </c>
      <c r="J12" s="37" t="str">
        <f>IFERROR(VLOOKUP(D12,DB!A:G,7,0),"")</f>
        <v/>
      </c>
      <c r="K12" s="37"/>
      <c r="L12" s="37" t="str">
        <f>IFERROR(VLOOKUP(D12,DB!A:I,9,0),"")</f>
        <v/>
      </c>
      <c r="M12" s="125"/>
    </row>
    <row r="13" spans="1:13" ht="15">
      <c r="A13" s="37"/>
      <c r="B13" s="37" t="str">
        <f>IFERROR(VLOOKUP(D13,DB!A:K,11,0),"")</f>
        <v/>
      </c>
      <c r="C13" s="37"/>
      <c r="D13" s="37"/>
      <c r="E13" s="37"/>
      <c r="F13" s="38"/>
      <c r="G13" s="39">
        <f ca="1">IFERROR(NOW()-F13,"-")</f>
        <v>45938.392734490742</v>
      </c>
      <c r="H13" s="38"/>
      <c r="I13" s="37" t="str">
        <f>IFERROR(VLOOKUP(D13,DB!A:F,6,0),"")</f>
        <v/>
      </c>
      <c r="J13" s="37" t="str">
        <f>IFERROR(VLOOKUP(D13,DB!A:G,7,0),"")</f>
        <v/>
      </c>
      <c r="K13" s="37"/>
      <c r="L13" s="37" t="str">
        <f>IFERROR(VLOOKUP(D13,DB!A:I,9,0),"")</f>
        <v/>
      </c>
      <c r="M13" s="125"/>
    </row>
    <row r="14" spans="1:13" ht="15">
      <c r="A14" s="84"/>
      <c r="B14" s="84" t="str">
        <f>IFERROR(VLOOKUP(D14,DB!A:K,11,0),"")</f>
        <v/>
      </c>
      <c r="C14" s="84"/>
      <c r="D14" s="84"/>
      <c r="E14" s="84"/>
      <c r="F14" s="123"/>
      <c r="G14" s="124">
        <f ca="1">IFERROR(NOW()-F14,"-")</f>
        <v>45938.392734490742</v>
      </c>
      <c r="H14" s="123"/>
      <c r="I14" s="84" t="str">
        <f>IFERROR(VLOOKUP(D14,DB!A:F,6,0),"")</f>
        <v/>
      </c>
      <c r="J14" s="84" t="str">
        <f>IFERROR(VLOOKUP(D14,DB!A:G,7,0),"")</f>
        <v/>
      </c>
      <c r="K14" s="84"/>
      <c r="L14" s="84" t="str">
        <f>IFERROR(VLOOKUP(D14,DB!A:I,9,0),"")</f>
        <v/>
      </c>
      <c r="M14" s="125"/>
    </row>
    <row r="15" spans="1:13" ht="15">
      <c r="A15" s="84"/>
      <c r="B15" s="84" t="str">
        <f>IFERROR(VLOOKUP(D15,DB!A:K,11,0),"")</f>
        <v/>
      </c>
      <c r="C15" s="84"/>
      <c r="D15" s="84"/>
      <c r="E15" s="84"/>
      <c r="F15" s="123"/>
      <c r="G15" s="124">
        <f ca="1">IFERROR(NOW()-F15,"-")</f>
        <v>45938.392734490742</v>
      </c>
      <c r="H15" s="123"/>
      <c r="I15" s="84" t="str">
        <f>IFERROR(VLOOKUP(D15,DB!A:F,6,0),"")</f>
        <v/>
      </c>
      <c r="J15" s="84" t="str">
        <f>IFERROR(VLOOKUP(D15,DB!A:G,7,0),"")</f>
        <v/>
      </c>
      <c r="K15" s="84"/>
      <c r="L15" s="84" t="str">
        <f>IFERROR(VLOOKUP(D15,DB!A:I,9,0),"")</f>
        <v/>
      </c>
    </row>
    <row r="16" spans="1:13" ht="15">
      <c r="A16" s="37"/>
      <c r="B16" s="37" t="str">
        <f>IFERROR(VLOOKUP(D16,DB!A:K,11,0),"")</f>
        <v/>
      </c>
      <c r="C16" s="37"/>
      <c r="D16" s="37"/>
      <c r="E16" s="37"/>
      <c r="F16" s="38"/>
      <c r="G16" s="39">
        <f ca="1">IFERROR(NOW()-F16,"-")</f>
        <v>45938.392734490742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45938.392734490742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45938.392734490742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45938.392734490742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45938.392734490742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45938.392734490742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45938.392734490742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45938.392734490742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45938.392734490742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45938.392734490742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45938.392734490742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45938.392734490742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45938.392734490742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45938.392734490742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45938.392734490742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45938.392734490742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45938.392734490742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45938.392734490742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45938.392734490742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45938.392734490742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45938.392734490742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45938.392734490742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45938.392734490742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45938.392734490742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45938.392734490742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45938.392734490742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45938.392734490742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45938.392734490742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45938.392734490742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45938.392734490742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45938.392734490742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45938.392734490742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45938.392734490742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45938.392734490742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45938.392734490742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45938.392734490742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45938.392734490742</v>
      </c>
      <c r="H52" s="38"/>
      <c r="I52" s="37" t="str">
        <f>IFERROR(VLOOKUP(D52,DB!A:F,6,0),"")</f>
        <v/>
      </c>
      <c r="J52" s="37" t="str">
        <f>IFERROR(VLOOKUP(D52,DB!A:G,7,0),"")</f>
        <v/>
      </c>
      <c r="K52" s="37"/>
      <c r="L52" s="37" t="str">
        <f>IFERROR(VLOOKUP(D52,DB!A:I,9,0),"")</f>
        <v/>
      </c>
    </row>
    <row r="53" spans="1:12" ht="15">
      <c r="A53" s="84"/>
      <c r="B53" s="84" t="str">
        <f>IFERROR(VLOOKUP(D53,DB!A:K,11,0),"")</f>
        <v/>
      </c>
      <c r="C53" s="84"/>
      <c r="D53" s="84"/>
      <c r="E53" s="84"/>
      <c r="F53" s="123"/>
      <c r="G53" s="124">
        <f ca="1">IFERROR(NOW()-F53,"-")</f>
        <v>45938.392734490742</v>
      </c>
      <c r="H53" s="123"/>
      <c r="I53" s="84" t="str">
        <f>IFERROR(VLOOKUP(D53,DB!A:F,6,0),"")</f>
        <v/>
      </c>
      <c r="J53" s="84" t="str">
        <f>IFERROR(VLOOKUP(D53,DB!A:G,7,0),"")</f>
        <v/>
      </c>
      <c r="K53" s="84"/>
      <c r="L53" s="84" t="str">
        <f>IFERROR(VLOOKUP(D53,DB!A:I,9,0),"")</f>
        <v/>
      </c>
    </row>
    <row r="54" spans="1:12" ht="15">
      <c r="A54" s="37"/>
      <c r="B54" s="37" t="str">
        <f>IFERROR(VLOOKUP(D54,DB!A:K,11,0),"")</f>
        <v/>
      </c>
      <c r="C54" s="37"/>
      <c r="D54" s="37"/>
      <c r="E54" s="37"/>
      <c r="F54" s="38"/>
      <c r="G54" s="39">
        <f ca="1">IFERROR(NOW()-F54,"-")</f>
        <v>45938.392734490742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45938.392734490742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45938.392734490742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45938.392734490742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45938.392734490742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45938.392734490742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45938.392734490742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45938.392734490742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45938.392734490742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45938.392734490742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45938.392734490742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45938.392734490742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45938.392734490742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45938.392734490742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45938.392734490742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45938.392734490742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45938.392734490742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45938.392734490742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45938.392734490742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45938.392734490742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45938.392734490742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45938.392734490742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45938.392734490742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45938.392734490742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45938.392734490742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45938.392734490742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45938.392734490742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45938.392734490742</v>
      </c>
      <c r="H81" s="38"/>
      <c r="I81" s="37" t="str">
        <f>IFERROR(VLOOKUP(D81,DB!A:F,6,0),"")</f>
        <v/>
      </c>
      <c r="J81" s="37" t="str">
        <f>IFERROR(VLOOKUP(D81,DB!A:G,7,0),"")</f>
        <v/>
      </c>
      <c r="K81" s="37"/>
      <c r="L81" s="37" t="str">
        <f>IFERROR(VLOOKUP(D81,DB!A:I,9,0),"")</f>
        <v/>
      </c>
    </row>
    <row r="82" spans="1:12" ht="15">
      <c r="A82" s="84"/>
      <c r="B82" s="84" t="str">
        <f>IFERROR(VLOOKUP(D82,DB!A:K,11,0),"")</f>
        <v/>
      </c>
      <c r="C82" s="84"/>
      <c r="D82" s="84"/>
      <c r="E82" s="84"/>
      <c r="F82" s="123"/>
      <c r="G82" s="124">
        <f ca="1">IFERROR(NOW()-F82,"-")</f>
        <v>45938.392734490742</v>
      </c>
      <c r="H82" s="123"/>
      <c r="I82" s="84" t="str">
        <f>IFERROR(VLOOKUP(D82,DB!A:F,6,0),"")</f>
        <v/>
      </c>
      <c r="J82" s="84" t="str">
        <f>IFERROR(VLOOKUP(D82,DB!A:G,7,0),"")</f>
        <v/>
      </c>
      <c r="K82" s="84"/>
      <c r="L82" s="84" t="str">
        <f>IFERROR(VLOOKUP(D82,DB!A:I,9,0),"")</f>
        <v/>
      </c>
    </row>
    <row r="83" spans="1:12" ht="15">
      <c r="A83" s="37"/>
      <c r="B83" s="37" t="str">
        <f>IFERROR(VLOOKUP(D83,DB!A:K,11,0),"")</f>
        <v/>
      </c>
      <c r="C83" s="37"/>
      <c r="D83" s="37"/>
      <c r="E83" s="37"/>
      <c r="F83" s="38"/>
      <c r="G83" s="39">
        <f ca="1">IFERROR(NOW()-F83,"-")</f>
        <v>45938.392734490742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45938.392734490742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45938.392734490742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45938.392734490742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45938.392734490742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45938.392734490742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45938.392734490742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45938.392734490742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45938.392734490742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45938.392734490742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45938.392734490742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45938.392734490742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45938.392734490742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45938.392734490742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45938.392734490742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45938.392734490742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45938.392734490742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45938.392734490742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45938.392734490742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45938.392734490742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45938.392734490742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45938.392734490742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45938.392734490742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45938.392734490742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45938.392734490742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45938.392734490742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45938.392734490742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45938.392734490742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45938.392734490742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45938.392734490742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45938.392734490742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45938.392734490742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45938.392734490742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45938.392734490742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45938.392734490742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45938.392734490742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45938.392734490742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45938.392734490742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45938.392734490742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45938.392734490742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45938.392734490742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45938.392734490742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45938.392734490742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45938.392734490742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45938.392734490742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45938.392734490742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45938.392734490742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45938.392734490742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45938.392734490742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45938.392734490742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45938.392734490742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45938.392734490742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45938.392734490742</v>
      </c>
      <c r="H135" s="38"/>
      <c r="I135" s="37" t="str">
        <f>IFERROR(VLOOKUP(D135,DB!A:F,6,0),"")</f>
        <v/>
      </c>
      <c r="J135" s="37" t="str">
        <f>IFERROR(VLOOKUP(D135,DB!A:G,7,0),"")</f>
        <v/>
      </c>
      <c r="K135" s="37"/>
      <c r="L135" s="37" t="str">
        <f>IFERROR(VLOOKUP(D135,DB!A:I,9,0),"")</f>
        <v/>
      </c>
    </row>
    <row r="136" spans="1:12" ht="15">
      <c r="A136" s="84"/>
      <c r="B136" s="84" t="str">
        <f>IFERROR(VLOOKUP(D136,DB!A:K,11,0),"")</f>
        <v/>
      </c>
      <c r="C136" s="84"/>
      <c r="D136" s="84"/>
      <c r="E136" s="84"/>
      <c r="F136" s="123"/>
      <c r="G136" s="124">
        <f ca="1">IFERROR(NOW()-F136,"-")</f>
        <v>45938.392734490742</v>
      </c>
      <c r="H136" s="123"/>
      <c r="I136" s="84" t="str">
        <f>IFERROR(VLOOKUP(D136,DB!A:F,6,0),"")</f>
        <v/>
      </c>
      <c r="J136" s="84" t="str">
        <f>IFERROR(VLOOKUP(D136,DB!A:G,7,0),"")</f>
        <v/>
      </c>
      <c r="K136" s="84"/>
      <c r="L136" s="84" t="str">
        <f>IFERROR(VLOOKUP(D136,DB!A:I,9,0),"")</f>
        <v/>
      </c>
    </row>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1" ht="15"/>
    <row r="392" ht="15"/>
    <row r="393" ht="15"/>
    <row r="394" ht="15"/>
    <row r="395" ht="15"/>
    <row r="396" ht="15"/>
    <row r="397" ht="15"/>
    <row r="398" ht="15"/>
    <row r="399" ht="15"/>
    <row r="400" ht="15"/>
    <row r="401" ht="15"/>
    <row r="402" ht="15"/>
    <row r="403" ht="15"/>
    <row r="404" ht="15"/>
    <row r="406" ht="15"/>
    <row r="407" ht="15"/>
    <row r="408" ht="15"/>
    <row r="409" ht="15"/>
    <row r="410" ht="15"/>
    <row r="411" ht="15"/>
    <row r="413" ht="15"/>
    <row r="414" ht="15"/>
    <row r="415" ht="15"/>
    <row r="416" ht="15"/>
    <row r="417" ht="15"/>
    <row r="418" ht="15"/>
    <row r="419" ht="15"/>
    <row r="420"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5" ht="15"/>
    <row r="456" ht="15"/>
    <row r="457" ht="15"/>
    <row r="458" ht="15"/>
    <row r="459" ht="15"/>
    <row r="460" ht="15"/>
    <row r="461" ht="15"/>
    <row r="462" ht="15"/>
    <row r="463" ht="15"/>
    <row r="464" ht="15"/>
    <row r="466" ht="15"/>
    <row r="467" ht="15"/>
    <row r="468" ht="15"/>
    <row r="471" ht="15"/>
    <row r="472" ht="15"/>
    <row r="473" ht="15"/>
    <row r="474"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88" ht="15"/>
    <row r="789" ht="15"/>
    <row r="790" ht="15"/>
    <row r="791" ht="15"/>
    <row r="795" ht="15"/>
    <row r="796" ht="15"/>
    <row r="806" ht="15"/>
    <row r="811" ht="15"/>
    <row r="822" ht="15"/>
    <row r="823" ht="15"/>
    <row r="830" ht="15"/>
    <row r="831" ht="15"/>
    <row r="835" ht="15"/>
    <row r="836" ht="15"/>
    <row r="837" ht="15"/>
    <row r="844" ht="15"/>
    <row r="845" ht="15"/>
    <row r="846" ht="15"/>
    <row r="847" ht="15"/>
    <row r="849" ht="15"/>
    <row r="850" ht="15"/>
    <row r="851" ht="15"/>
    <row r="854" ht="15"/>
    <row r="855" ht="15"/>
    <row r="856" ht="15"/>
    <row r="857" ht="15"/>
    <row r="859" ht="15"/>
    <row r="860" ht="15"/>
    <row r="861" ht="15"/>
    <row r="862" ht="15"/>
    <row r="863" ht="15"/>
    <row r="864" ht="15"/>
    <row r="866" ht="15"/>
    <row r="867" ht="15"/>
    <row r="869" ht="15"/>
    <row r="870" ht="15"/>
    <row r="872" ht="15"/>
    <row r="873" ht="15"/>
    <row r="874" ht="15"/>
    <row r="876" ht="15"/>
    <row r="877" ht="15"/>
    <row r="878" ht="15"/>
    <row r="879" ht="15"/>
    <row r="880" ht="15"/>
    <row r="884" ht="15"/>
    <row r="885" ht="15"/>
    <row r="886" ht="15"/>
    <row r="887" ht="15"/>
    <row r="890" ht="15"/>
    <row r="891" ht="15"/>
    <row r="894" ht="15"/>
    <row r="935" ht="15"/>
    <row r="936" ht="15"/>
    <row r="939" ht="15"/>
    <row r="940" ht="15"/>
    <row r="947" ht="15"/>
    <row r="948" ht="15"/>
    <row r="951" ht="15"/>
    <row r="953" ht="15"/>
    <row r="955" ht="15"/>
    <row r="956" ht="15"/>
    <row r="957" ht="15"/>
    <row r="960" ht="15"/>
    <row r="961" ht="15"/>
    <row r="963" ht="15"/>
    <row r="966" ht="15"/>
    <row r="967" ht="15"/>
    <row r="969" ht="15"/>
    <row r="970" ht="15"/>
    <row r="971" ht="15"/>
    <row r="972" ht="15"/>
    <row r="973" ht="15"/>
    <row r="976" ht="15"/>
    <row r="977" ht="15"/>
    <row r="978" ht="15"/>
    <row r="979" ht="15"/>
    <row r="980" ht="15"/>
    <row r="981" ht="15"/>
    <row r="983" ht="15"/>
    <row r="985" ht="15"/>
    <row r="987" ht="15"/>
    <row r="988" ht="15"/>
    <row r="989" ht="15"/>
    <row r="991" ht="15"/>
    <row r="992" ht="15"/>
    <row r="993" ht="15"/>
    <row r="994" ht="15"/>
    <row r="995" ht="15"/>
    <row r="996" ht="15"/>
    <row r="997" ht="15"/>
    <row r="999" ht="15"/>
    <row r="1000" ht="15"/>
    <row r="1001" ht="15"/>
    <row r="1006" ht="15"/>
    <row r="1007" ht="15"/>
    <row r="1011" ht="15"/>
    <row r="1012" ht="15"/>
    <row r="1013" ht="15"/>
    <row r="1016" ht="15"/>
    <row r="1018" ht="15"/>
    <row r="1022" ht="15"/>
    <row r="1026" ht="15"/>
    <row r="1032" ht="15"/>
    <row r="1033" ht="15"/>
    <row r="1035" ht="15"/>
    <row r="1036" ht="15"/>
    <row r="1038" ht="15"/>
    <row r="1041" ht="15"/>
    <row r="1042" ht="15"/>
    <row r="1044" ht="15"/>
    <row r="1046" ht="15"/>
    <row r="1048" ht="15"/>
    <row r="1050" ht="15"/>
    <row r="1051" ht="15"/>
    <row r="1052" ht="15"/>
    <row r="1054" ht="15"/>
    <row r="1055" ht="15"/>
    <row r="1056" ht="15"/>
    <row r="1057" ht="15"/>
    <row r="1060" ht="15"/>
    <row r="1234" ht="15"/>
    <row r="1235" ht="15"/>
    <row r="1245" ht="15"/>
    <row r="1246" ht="15"/>
    <row r="1247" ht="15"/>
    <row r="1253" ht="15"/>
    <row r="1254" ht="15"/>
    <row r="1255" ht="15"/>
    <row r="1256" ht="15"/>
    <row r="1258" ht="15"/>
    <row r="1261" ht="15"/>
    <row r="1262" ht="15"/>
    <row r="1263" ht="15"/>
    <row r="1264" ht="15"/>
    <row r="1266" ht="15"/>
    <row r="1267" ht="15"/>
    <row r="1269" ht="15"/>
    <row r="1270" ht="15"/>
    <row r="1271" ht="15"/>
    <row r="1272" ht="15"/>
    <row r="1274" ht="15"/>
    <row r="1275" ht="15"/>
    <row r="1276" ht="15"/>
    <row r="1279" ht="15"/>
    <row r="1280" ht="15"/>
    <row r="1283" ht="15"/>
    <row r="1284" ht="15"/>
    <row r="1285" ht="15"/>
    <row r="1286" ht="15"/>
    <row r="1287" ht="15"/>
    <row r="1288" ht="15"/>
    <row r="1289" ht="15"/>
    <row r="1290" ht="15"/>
    <row r="1292" ht="15"/>
    <row r="1294" ht="15"/>
    <row r="1295" ht="15"/>
    <row r="1296" ht="15"/>
    <row r="1299" ht="15"/>
    <row r="1309" ht="15"/>
    <row r="1312" ht="15"/>
    <row r="1313" ht="15"/>
    <row r="1317" ht="15"/>
    <row r="1321" ht="15"/>
    <row r="1324" ht="15"/>
    <row r="1326" ht="15"/>
    <row r="1327" ht="15"/>
    <row r="1330" ht="15"/>
    <row r="1332" ht="15"/>
    <row r="1335" ht="15"/>
    <row r="1336" ht="15"/>
    <row r="1337" ht="15"/>
    <row r="1339" ht="15"/>
    <row r="1341" ht="15"/>
    <row r="1342" ht="15"/>
    <row r="1343" ht="15"/>
    <row r="1347" ht="15"/>
    <row r="1348" ht="15"/>
    <row r="1349" ht="15"/>
    <row r="1351" ht="15"/>
    <row r="1352" ht="15"/>
    <row r="1353" ht="15"/>
    <row r="1354" ht="15"/>
    <row r="1356" ht="15"/>
    <row r="1367" ht="15"/>
    <row r="1369" ht="15"/>
    <row r="1370"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1"/>
  <sheetViews>
    <sheetView workbookViewId="0">
      <selection activeCell="D8" sqref="D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39074</v>
      </c>
      <c r="B2" s="151" t="s">
        <v>5398</v>
      </c>
      <c r="C2" s="150">
        <v>1</v>
      </c>
      <c r="D2" s="151" t="s">
        <v>34463</v>
      </c>
      <c r="E2" s="150" t="s">
        <v>39075</v>
      </c>
      <c r="F2" s="152">
        <v>45926.772847222222</v>
      </c>
      <c r="G2" s="153">
        <f ca="1">IFERROR(NOW()-F2,"-")</f>
        <v>11.61988726851996</v>
      </c>
      <c r="H2" s="154">
        <v>45927.449074074102</v>
      </c>
      <c r="I2" s="151" t="str">
        <f>IFERROR(VLOOKUP(D2,DB!A:F,6,0),"")</f>
        <v>SCECO</v>
      </c>
      <c r="J2" s="151" t="str">
        <f>IFERROR(VLOOKUP(D2,DB!A:G,7,0),"")</f>
        <v>Weak</v>
      </c>
      <c r="K2" s="150" t="s">
        <v>39076</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45938.392734490742</v>
      </c>
      <c r="H3" s="154">
        <v>45927.987534722219</v>
      </c>
      <c r="I3" s="151" t="str">
        <f>IFERROR(VLOOKUP(D3,DB!A:F,6,0),"")</f>
        <v>SCECO</v>
      </c>
      <c r="J3" s="151" t="str">
        <f>IFERROR(VLOOKUP(D3,DB!A:G,7,0),"")</f>
        <v>Vandalized</v>
      </c>
      <c r="K3" s="150" t="s">
        <v>39077</v>
      </c>
      <c r="L3" s="151" t="str">
        <f>IFERROR(VLOOKUP(D3,DB!A:I,9,0),"")</f>
        <v>Latis</v>
      </c>
    </row>
    <row r="4" spans="1:16383" ht="31.5" customHeight="1">
      <c r="A4" s="150" t="s">
        <v>39078</v>
      </c>
      <c r="B4" s="151" t="s">
        <v>5398</v>
      </c>
      <c r="C4" s="150">
        <v>1</v>
      </c>
      <c r="D4" s="151" t="s">
        <v>32861</v>
      </c>
      <c r="E4" s="150" t="s">
        <v>39075</v>
      </c>
      <c r="F4" s="152">
        <v>45933.880972222221</v>
      </c>
      <c r="G4" s="153">
        <f ca="1">IFERROR(NOW()-F4,"-")</f>
        <v>4.5117622685211245</v>
      </c>
      <c r="H4" s="154">
        <v>45929.455266203702</v>
      </c>
      <c r="I4" s="151" t="str">
        <f>IFERROR(VLOOKUP(D4,DB!A:F,6,0),"")</f>
        <v>SCECO</v>
      </c>
      <c r="J4" s="151" t="str">
        <f>IFERROR(VLOOKUP(D4,DB!A:G,7,0),"")</f>
        <v>In progress</v>
      </c>
      <c r="K4" s="150" t="s">
        <v>39076</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39079</v>
      </c>
      <c r="B5" s="151" t="s">
        <v>5398</v>
      </c>
      <c r="C5" s="150">
        <v>1</v>
      </c>
      <c r="D5" s="151" t="s">
        <v>33408</v>
      </c>
      <c r="E5" s="150" t="s">
        <v>38964</v>
      </c>
      <c r="F5" s="152">
        <v>45934.942245370374</v>
      </c>
      <c r="G5" s="153">
        <f ca="1">IFERROR(NOW()-F5,"-")</f>
        <v>3.4504891203687293</v>
      </c>
      <c r="H5" s="154">
        <v>45934.470231481479</v>
      </c>
      <c r="I5" s="151" t="str">
        <f>IFERROR(VLOOKUP(D5,DB!A:F,6,0),"")</f>
        <v>SCECO</v>
      </c>
      <c r="J5" s="151" t="str">
        <f>IFERROR(VLOOKUP(D5,DB!A:G,7,0),"")</f>
        <v>Dead</v>
      </c>
      <c r="K5" s="150" t="s">
        <v>39076</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39080</v>
      </c>
      <c r="B6" s="151" t="str">
        <f>IFERROR(VLOOKUP(D6,DB!A:K,11,0),"")</f>
        <v>R6</v>
      </c>
      <c r="C6" s="151">
        <v>1</v>
      </c>
      <c r="D6" s="151" t="s">
        <v>33684</v>
      </c>
      <c r="E6" s="150" t="s">
        <v>39075</v>
      </c>
      <c r="F6" s="156">
        <v>45937.809027777781</v>
      </c>
      <c r="G6" s="153">
        <f ca="1">IFERROR(NOW()-F6,"-")</f>
        <v>0.58370671296142973</v>
      </c>
      <c r="H6" s="156">
        <v>45937.667847222219</v>
      </c>
      <c r="I6" s="151" t="str">
        <f>IFERROR(VLOOKUP(D6,DB!A:F,6,0),"")</f>
        <v>SCECO</v>
      </c>
      <c r="J6" s="151" t="str">
        <f>IFERROR(VLOOKUP(D6,DB!A:G,7,0),"")</f>
        <v>Weak</v>
      </c>
      <c r="K6" s="157" t="s">
        <v>39081</v>
      </c>
      <c r="L6" s="151" t="str">
        <f>IFERROR(VLOOKUP(D6,DB!A:I,9,0),"")</f>
        <v>Latis</v>
      </c>
    </row>
    <row r="7" spans="1:16383" ht="31.5" customHeight="1">
      <c r="A7" s="161" t="s">
        <v>39082</v>
      </c>
      <c r="B7" s="162" t="str">
        <f>IFERROR(VLOOKUP(D7,DB!A:K,11,0),"")</f>
        <v>R6</v>
      </c>
      <c r="C7" s="163">
        <v>1</v>
      </c>
      <c r="D7" s="162" t="s">
        <v>34597</v>
      </c>
      <c r="E7" s="164" t="s">
        <v>38964</v>
      </c>
      <c r="F7" s="165">
        <v>45938.35597222222</v>
      </c>
      <c r="G7" s="153">
        <f ca="1">IFERROR(NOW()-F7,"-")</f>
        <v>3.6762268522579689E-2</v>
      </c>
      <c r="H7" s="165">
        <v>45938.338101851848</v>
      </c>
      <c r="I7" s="162" t="str">
        <f>IFERROR(VLOOKUP(D7,DB!A:F,6,0),"")</f>
        <v>Generator-SG</v>
      </c>
      <c r="J7" s="162" t="str">
        <f>IFERROR(VLOOKUP(D7,DB!A:G,7,0),"")</f>
        <v>Vandalized</v>
      </c>
      <c r="K7" s="166" t="s">
        <v>39083</v>
      </c>
      <c r="L7" s="162" t="str">
        <f>IFERROR(VLOOKUP(D7,DB!A:I,9,0),"")</f>
        <v>Latis</v>
      </c>
    </row>
    <row r="8" spans="1:16383" ht="31.5" customHeight="1">
      <c r="A8" s="161" t="s">
        <v>39084</v>
      </c>
      <c r="B8" s="162" t="str">
        <f>IFERROR(VLOOKUP(D8,DB!A:K,11,0),"")</f>
        <v>R6</v>
      </c>
      <c r="C8" s="163">
        <v>1</v>
      </c>
      <c r="D8" s="162" t="s">
        <v>36888</v>
      </c>
      <c r="E8" s="164" t="s">
        <v>38964</v>
      </c>
      <c r="F8" s="165">
        <v>45938.341550925928</v>
      </c>
      <c r="G8" s="153">
        <f ca="1">IFERROR(NOW()-F8,"-")</f>
        <v>5.118356481398223E-2</v>
      </c>
      <c r="H8" s="165">
        <v>45938.335810185185</v>
      </c>
      <c r="I8" s="162" t="str">
        <f>IFERROR(VLOOKUP(D8,DB!A:F,6,0),"")</f>
        <v>Generator-SG</v>
      </c>
      <c r="J8" s="162" t="str">
        <f>IFERROR(VLOOKUP(D8,DB!A:G,7,0),"")</f>
        <v>Vandalized</v>
      </c>
      <c r="K8" s="166" t="s">
        <v>39085</v>
      </c>
      <c r="L8" s="162" t="str">
        <f>IFERROR(VLOOKUP(D8,DB!A:I,9,0),"")</f>
        <v>Latis</v>
      </c>
    </row>
    <row r="9" spans="1:16383" ht="31.5" customHeight="1">
      <c r="A9" s="110"/>
      <c r="B9" s="151" t="str">
        <f>IFERROR(VLOOKUP(D9,DB!A:K,11,0),"")</f>
        <v/>
      </c>
      <c r="C9" s="111"/>
      <c r="D9" s="109"/>
      <c r="E9" s="112"/>
      <c r="F9" s="113"/>
      <c r="G9" s="81">
        <f ca="1">IFERROR(NOW()-F9,"-")</f>
        <v>45938.392734490742</v>
      </c>
      <c r="H9" s="113"/>
      <c r="I9" s="109" t="str">
        <f>IFERROR(VLOOKUP(D9,DB!A:F,6,0),"")</f>
        <v/>
      </c>
      <c r="J9" s="108" t="str">
        <f>IFERROR(VLOOKUP(D9,DB!A:G,7,0),"")</f>
        <v/>
      </c>
      <c r="K9" s="114"/>
      <c r="L9" s="115" t="str">
        <f>IFERROR(VLOOKUP(D9,DB!A:I,9,0),"")</f>
        <v/>
      </c>
    </row>
    <row r="10" spans="1:16383" ht="31.5" customHeight="1">
      <c r="A10" s="110"/>
      <c r="B10" s="151" t="str">
        <f>IFERROR(VLOOKUP(D10,DB!A:K,11,0),"")</f>
        <v/>
      </c>
      <c r="C10" s="111"/>
      <c r="D10" s="109"/>
      <c r="E10" s="112"/>
      <c r="F10" s="113"/>
      <c r="G10" s="81">
        <f ca="1">IFERROR(NOW()-F10,"-")</f>
        <v>45938.392734490742</v>
      </c>
      <c r="H10" s="113"/>
      <c r="I10" s="109" t="str">
        <f>IFERROR(VLOOKUP(D10,DB!A:F,6,0),"")</f>
        <v/>
      </c>
      <c r="J10" s="108" t="str">
        <f>IFERROR(VLOOKUP(D10,DB!A:G,7,0),"")</f>
        <v/>
      </c>
      <c r="K10" s="114"/>
      <c r="L10" s="115" t="str">
        <f>IFERROR(VLOOKUP(D10,DB!A:I,9,0),"")</f>
        <v/>
      </c>
    </row>
    <row r="11" spans="1:16383" ht="31.5" customHeight="1">
      <c r="A11" s="110"/>
      <c r="B11" s="151" t="str">
        <f>IFERROR(VLOOKUP(D11,DB!A:K,11,0),"")</f>
        <v/>
      </c>
      <c r="C11" s="111"/>
      <c r="D11" s="109"/>
      <c r="E11" s="112"/>
      <c r="F11" s="113"/>
      <c r="G11" s="81">
        <f ca="1">IFERROR(NOW()-F11,"-")</f>
        <v>45938.392734490742</v>
      </c>
      <c r="H11" s="113"/>
      <c r="I11" s="109" t="str">
        <f>IFERROR(VLOOKUP(D11,DB!A:F,6,0),"")</f>
        <v/>
      </c>
      <c r="J11" s="108" t="str">
        <f>IFERROR(VLOOKUP(D11,DB!A:G,7,0),"")</f>
        <v/>
      </c>
      <c r="K11" s="114"/>
      <c r="L11" s="115" t="str">
        <f>IFERROR(VLOOKUP(D11,DB!A:I,9,0),"")</f>
        <v/>
      </c>
    </row>
    <row r="12" spans="1:16383" ht="31.5" customHeight="1">
      <c r="A12" s="110"/>
      <c r="B12" s="151" t="str">
        <f>IFERROR(VLOOKUP(D12,DB!A:K,11,0),"")</f>
        <v/>
      </c>
      <c r="C12" s="111"/>
      <c r="D12" s="149"/>
      <c r="E12" s="112"/>
      <c r="F12" s="113"/>
      <c r="G12" s="81">
        <f ca="1">IFERROR(NOW()-F12,"-")</f>
        <v>45938.392734490742</v>
      </c>
      <c r="H12" s="113"/>
      <c r="I12" s="109" t="str">
        <f>IFERROR(VLOOKUP(D12,DB!A:F,6,0),"")</f>
        <v/>
      </c>
      <c r="J12" s="108" t="str">
        <f>IFERROR(VLOOKUP(D12,DB!A:G,7,0),"")</f>
        <v/>
      </c>
      <c r="K12" s="114"/>
      <c r="L12" s="115" t="str">
        <f>IFERROR(VLOOKUP(D12,DB!A:I,9,0),"")</f>
        <v/>
      </c>
    </row>
    <row r="13" spans="1:16383" ht="31.5" customHeight="1">
      <c r="A13" s="110"/>
      <c r="B13" s="151" t="str">
        <f>IFERROR(VLOOKUP(D13,DB!A:K,11,0),"")</f>
        <v/>
      </c>
      <c r="C13" s="111"/>
      <c r="D13" s="109"/>
      <c r="E13" s="112"/>
      <c r="F13" s="113"/>
      <c r="G13" s="81">
        <f ca="1">IFERROR(NOW()-F13,"-")</f>
        <v>45938.392734490742</v>
      </c>
      <c r="H13" s="113"/>
      <c r="I13" s="109" t="str">
        <f>IFERROR(VLOOKUP(D13,DB!A:F,6,0),"")</f>
        <v/>
      </c>
      <c r="J13" s="108" t="str">
        <f>IFERROR(VLOOKUP(D13,DB!A:G,7,0),"")</f>
        <v/>
      </c>
      <c r="K13" s="114"/>
      <c r="L13" s="115" t="str">
        <f>IFERROR(VLOOKUP(D13,DB!A:I,9,0),"")</f>
        <v/>
      </c>
    </row>
    <row r="14" spans="1:16383" ht="31.5" customHeight="1">
      <c r="A14" s="110"/>
      <c r="B14" s="151" t="str">
        <f>IFERROR(VLOOKUP(D14,DB!A:K,11,0),"")</f>
        <v/>
      </c>
      <c r="C14" s="111"/>
      <c r="D14" s="109"/>
      <c r="E14" s="112"/>
      <c r="F14" s="113"/>
      <c r="G14" s="81">
        <f ca="1">IFERROR(NOW()-F14,"-")</f>
        <v>45938.392734490742</v>
      </c>
      <c r="H14" s="113"/>
      <c r="I14" s="109" t="str">
        <f>IFERROR(VLOOKUP(D14,DB!A:F,6,0),"")</f>
        <v/>
      </c>
      <c r="J14" s="108" t="str">
        <f>IFERROR(VLOOKUP(D14,DB!A:G,7,0),"")</f>
        <v/>
      </c>
      <c r="K14" s="114"/>
      <c r="L14" s="115" t="str">
        <f>IFERROR(VLOOKUP(D14,DB!A:I,9,0),"")</f>
        <v/>
      </c>
    </row>
    <row r="15" spans="1:16383" ht="31.5" customHeight="1">
      <c r="A15" s="110"/>
      <c r="B15" s="151" t="str">
        <f>IFERROR(VLOOKUP(D15,DB!A:K,11,0),"")</f>
        <v/>
      </c>
      <c r="C15" s="111"/>
      <c r="D15" s="109"/>
      <c r="E15" s="112"/>
      <c r="F15" s="113"/>
      <c r="G15" s="81">
        <f ca="1">IFERROR(NOW()-F15,"-")</f>
        <v>45938.392734490742</v>
      </c>
      <c r="H15" s="113"/>
      <c r="I15" s="109" t="str">
        <f>IFERROR(VLOOKUP(D15,DB!A:F,6,0),"")</f>
        <v/>
      </c>
      <c r="J15" s="108" t="str">
        <f>IFERROR(VLOOKUP(D15,DB!A:G,7,0),"")</f>
        <v/>
      </c>
      <c r="K15" s="114"/>
      <c r="L15" s="115" t="str">
        <f>IFERROR(VLOOKUP(D15,DB!A:I,9,0),"")</f>
        <v/>
      </c>
    </row>
    <row r="16" spans="1:16383" ht="31.5" customHeight="1">
      <c r="A16" s="110"/>
      <c r="B16" s="151" t="str">
        <f>IFERROR(VLOOKUP(D16,DB!A:K,11,0),"")</f>
        <v/>
      </c>
      <c r="C16" s="111"/>
      <c r="D16" s="109"/>
      <c r="E16" s="112"/>
      <c r="F16" s="113"/>
      <c r="G16" s="81">
        <f ca="1">IFERROR(NOW()-F16,"-")</f>
        <v>45938.392734490742</v>
      </c>
      <c r="H16" s="113"/>
      <c r="I16" s="109" t="str">
        <f>IFERROR(VLOOKUP(D16,DB!A:F,6,0),"")</f>
        <v/>
      </c>
      <c r="J16" s="108" t="str">
        <f>IFERROR(VLOOKUP(D16,DB!A:G,7,0),"")</f>
        <v/>
      </c>
      <c r="K16" s="114"/>
      <c r="L16" s="115" t="str">
        <f>IFERROR(VLOOKUP(D16,DB!A:I,9,0),"")</f>
        <v/>
      </c>
    </row>
    <row r="17" spans="1:12" ht="31.5" customHeight="1">
      <c r="A17" s="110"/>
      <c r="B17" s="151" t="str">
        <f>IFERROR(VLOOKUP(D17,DB!A:K,11,0),"")</f>
        <v/>
      </c>
      <c r="C17" s="111"/>
      <c r="D17" s="109"/>
      <c r="E17" s="112"/>
      <c r="F17" s="113"/>
      <c r="G17" s="81">
        <f ca="1">IFERROR(NOW()-F17,"-")</f>
        <v>45938.392734490742</v>
      </c>
      <c r="H17" s="113"/>
      <c r="I17" s="109" t="str">
        <f>IFERROR(VLOOKUP(D17,DB!A:F,6,0),"")</f>
        <v/>
      </c>
      <c r="J17" s="108" t="str">
        <f>IFERROR(VLOOKUP(D17,DB!A:G,7,0),"")</f>
        <v/>
      </c>
      <c r="K17" s="114"/>
      <c r="L17" s="115" t="str">
        <f>IFERROR(VLOOKUP(D17,DB!A:I,9,0),"")</f>
        <v/>
      </c>
    </row>
    <row r="18" spans="1:12" ht="31.5" customHeight="1">
      <c r="A18" s="110"/>
      <c r="B18" s="151" t="str">
        <f>IFERROR(VLOOKUP(D18,DB!A:K,11,0),"")</f>
        <v/>
      </c>
      <c r="C18" s="111"/>
      <c r="D18" s="109"/>
      <c r="E18" s="112"/>
      <c r="F18" s="113"/>
      <c r="G18" s="81">
        <f ca="1">IFERROR(NOW()-F18,"-")</f>
        <v>45938.392734490742</v>
      </c>
      <c r="H18" s="113"/>
      <c r="I18" s="109" t="str">
        <f>IFERROR(VLOOKUP(D18,DB!A:F,6,0),"")</f>
        <v/>
      </c>
      <c r="J18" s="108" t="str">
        <f>IFERROR(VLOOKUP(D18,DB!A:G,7,0),"")</f>
        <v/>
      </c>
      <c r="K18" s="114"/>
      <c r="L18" s="115" t="str">
        <f>IFERROR(VLOOKUP(D18,DB!A:I,9,0),"")</f>
        <v/>
      </c>
    </row>
    <row r="19" spans="1:12" ht="31.5" customHeight="1">
      <c r="A19" s="110"/>
      <c r="B19" s="151" t="str">
        <f>IFERROR(VLOOKUP(D19,DB!A:K,11,0),"")</f>
        <v/>
      </c>
      <c r="C19" s="111"/>
      <c r="D19" s="109"/>
      <c r="E19" s="112"/>
      <c r="F19" s="113"/>
      <c r="G19" s="81">
        <f ca="1">IFERROR(NOW()-F19,"-")</f>
        <v>45938.392734490742</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45938.392734490742</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45938.392734490742</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45938.392734490742</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45938.392734490742</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45938.392734490742</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45938.392734490742</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45938.392734490742</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45938.392734490742</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45938.392734490742</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45938.392734490742</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45938.392734490742</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45938.392734490742</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45938.392734490742</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45938.392734490742</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45938.392734490742</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45938.392734490742</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45938.392734490742</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45938.392734490742</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45938.392734490742</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45938.392734490742</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45938.392734490742</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45938.392734490742</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45938.392734490742</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45938.392734490742</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45938.392734490742</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45938.392734490742</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45938.392734490742</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45938.392734490742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45938.392734490742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45938.392734490742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45938.392734490742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45938.392734490742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45938.392734490742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45938.392734490742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45938.392734490742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45938.392734490742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45938.392734490742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45938.392734490742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45938.392734490742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45938.392734490742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45938.392734490742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45938.392734490742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45938.392734490742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45938.392734490742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45938.392734490742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45938.392734490742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45938.392734490742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45938.392734490742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45938.392734490742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45938.392734490742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45938.392734490742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45938.392734490742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45938.392734490742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45938.392734490742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45938.392734490742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45938.392734490742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45938.392734490742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45938.392734490742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45938.392734490742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45938.392734490742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45938.392734490742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45938.392734490742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45938.392734490742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45938.392734490742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45938.392734490742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45938.392734490742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45938.392734490742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45938.392734490742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45938.392734490742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45938.392734490742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45938.392734490742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45938.392734490742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45938.392734490742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45938.392734490742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45938.392734490742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45938.392734490742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45938.392734490742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45938.392734490742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45938.392734490742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45938.392734490742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45938.392734490742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45938.392734490742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45938.392734490742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45938.392734490742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45938.392734490742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45938.392734490742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45938.392734490742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45938.392734490742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45938.392734490742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45938.392734490742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45938.392734490742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45938.392734490742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45938.392734490742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45938.392734490742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45938.392734490742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45938.392734490742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45938.392734490742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45938.392734490742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45938.392734490742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45938.392734490742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45938.392734490742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45938.392734490742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45938.392734490742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45938.392734490742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45938.392734490742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45938.392734490742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45938.392734490742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45938.392734490742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45938.392734490742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45938.392734490742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45938.392734490742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45938.392734490742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45938.392734490742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45938.392734490742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45938.392734490742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45938.392734490742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45938.392734490742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45938.392734490742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45938.392734490742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45938.392734490742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45938.392734490742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45938.392734490742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45938.392734490742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45938.392734490742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45938.392734490742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45938.392734490742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45938.392734490742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45938.392734490742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45938.392734490742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45938.392734490742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45938.392734490742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45938.392734490742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45938.392734490742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45938.392734490742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45938.392734490742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45938.392734490742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45938.392734490742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45938.392734490742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45938.392734490742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45938.392734490742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45938.392734490742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45938.392734490742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45938.392734490742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45938.392734490742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45938.392734490742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45938.392734490742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45938.392734490742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45938.392734490742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45938.392734490742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45938.392734490742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45938.392734490742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45938.392734490742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45938.392734490742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45938.392734490742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45938.392734490742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45938.392734490742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45938.392734490742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45938.392734490742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45938.392734490742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45938.392734490742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45938.392734490742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45938.392734490742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45938.392734490742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45938.392734490742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45938.392734490742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45938.392734490742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45938.392734490742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45938.392734490742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45938.392734490742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45938.392734490742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45938.392734490742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45938.392734490742</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45938.392734490742</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45938.392734490742</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45938.392734490742</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45938.392734490742</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45938.392734490742</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45938.392734490742</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45938.392734490742</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45938.392734490742</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45938.392734490742</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45938.392734490742</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45938.392734490742</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45938.392734490742</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45938.392734490742</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45938.392734490742</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45938.392734490742</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45938.392734490742</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45938.392734490742</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45938.392734490742</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45938.392734490742</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45938.392734490742</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45938.392734490742</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45938.392734490742</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45938.392734490742</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45938.392734490742</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45938.392734490742</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45938.392734490742</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45938.392734490742</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45938.392734490742</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45938.392734490742</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45938.392734490742</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45938.392734490742</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45938.392734490742</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45938.392734490742</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45938.392734490742</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45938.392734490742</v>
      </c>
      <c r="H226" s="113"/>
      <c r="I226" s="109" t="str">
        <f>IFERROR(VLOOKUP(D226,DB!A:F,6,0),"")</f>
        <v/>
      </c>
      <c r="J226" s="108" t="str">
        <f>IFERROR(VLOOKUP(D226,DB!A:G,7,0),"")</f>
        <v/>
      </c>
      <c r="K226" s="114"/>
      <c r="L226" s="115" t="str">
        <f>IFERROR(VLOOKUP(D226,DB!A:I,9,0),"")</f>
        <v/>
      </c>
    </row>
    <row r="227" spans="1:12" ht="31.5" customHeight="1">
      <c r="A227" s="110"/>
      <c r="B227" s="109" t="str">
        <f>IFERROR(VLOOKUP(D227,DB!A:K,11,0),"")</f>
        <v/>
      </c>
      <c r="C227" s="111"/>
      <c r="D227" s="109"/>
      <c r="E227" s="112"/>
      <c r="F227" s="113"/>
      <c r="G227" s="81">
        <f ca="1">IFERROR(NOW()-F227,"-")</f>
        <v>45938.392734490742</v>
      </c>
      <c r="H227" s="113"/>
      <c r="I227" s="109" t="str">
        <f>IFERROR(VLOOKUP(D227,DB!A:F,6,0),"")</f>
        <v/>
      </c>
      <c r="J227" s="108" t="str">
        <f>IFERROR(VLOOKUP(D227,DB!A:G,7,0),"")</f>
        <v/>
      </c>
      <c r="K227" s="114"/>
      <c r="L227" s="115" t="str">
        <f>IFERROR(VLOOKUP(D227,DB!A:I,9,0),"")</f>
        <v/>
      </c>
    </row>
    <row r="228" spans="1:12" ht="31.5" customHeight="1">
      <c r="A228" s="110"/>
      <c r="B228" s="109" t="str">
        <f>IFERROR(VLOOKUP(D228,DB!A:K,11,0),"")</f>
        <v/>
      </c>
      <c r="C228" s="111"/>
      <c r="D228" s="109"/>
      <c r="E228" s="112"/>
      <c r="F228" s="113"/>
      <c r="G228" s="81">
        <f ca="1">IFERROR(NOW()-F228,"-")</f>
        <v>45938.392734490742</v>
      </c>
      <c r="H228" s="113"/>
      <c r="I228" s="109" t="str">
        <f>IFERROR(VLOOKUP(D228,DB!A:F,6,0),"")</f>
        <v/>
      </c>
      <c r="J228" s="108" t="str">
        <f>IFERROR(VLOOKUP(D228,DB!A:G,7,0),"")</f>
        <v/>
      </c>
      <c r="K228" s="114"/>
      <c r="L228" s="115" t="str">
        <f>IFERROR(VLOOKUP(D228,DB!A:I,9,0),"")</f>
        <v/>
      </c>
    </row>
    <row r="229" spans="1:12" ht="31.5" customHeight="1">
      <c r="A229" s="110"/>
      <c r="B229" s="109" t="str">
        <f>IFERROR(VLOOKUP(D229,DB!A:K,11,0),"")</f>
        <v/>
      </c>
      <c r="C229" s="111"/>
      <c r="D229" s="109"/>
      <c r="E229" s="112"/>
      <c r="F229" s="113"/>
      <c r="G229" s="81">
        <f ca="1">IFERROR(NOW()-F229,"-")</f>
        <v>45938.392734490742</v>
      </c>
      <c r="H229" s="113"/>
      <c r="I229" s="109" t="str">
        <f>IFERROR(VLOOKUP(D229,DB!A:F,6,0),"")</f>
        <v/>
      </c>
      <c r="J229" s="108" t="str">
        <f>IFERROR(VLOOKUP(D229,DB!A:G,7,0),"")</f>
        <v/>
      </c>
      <c r="K229" s="114"/>
      <c r="L229" s="115" t="str">
        <f>IFERROR(VLOOKUP(D229,DB!A:I,9,0),"")</f>
        <v/>
      </c>
    </row>
    <row r="230" spans="1:12" ht="31.5" customHeight="1">
      <c r="A230" s="110"/>
      <c r="B230" s="109" t="str">
        <f>IFERROR(VLOOKUP(D230,DB!A:K,11,0),"")</f>
        <v/>
      </c>
      <c r="C230" s="111"/>
      <c r="D230" s="109"/>
      <c r="E230" s="112"/>
      <c r="F230" s="113"/>
      <c r="G230" s="81">
        <f ca="1">IFERROR(NOW()-F230,"-")</f>
        <v>45938.392734490742</v>
      </c>
      <c r="H230" s="113"/>
      <c r="I230" s="109" t="str">
        <f>IFERROR(VLOOKUP(D230,DB!A:F,6,0),"")</f>
        <v/>
      </c>
      <c r="J230" s="108" t="str">
        <f>IFERROR(VLOOKUP(D230,DB!A:G,7,0),"")</f>
        <v/>
      </c>
      <c r="K230" s="114"/>
      <c r="L230" s="115" t="str">
        <f>IFERROR(VLOOKUP(D230,DB!A:I,9,0),"")</f>
        <v/>
      </c>
    </row>
    <row r="231" spans="1:12" ht="31.5" customHeight="1">
      <c r="A231" s="110"/>
      <c r="B231" s="109" t="str">
        <f>IFERROR(VLOOKUP(D231,DB!A:K,11,0),"")</f>
        <v/>
      </c>
      <c r="C231" s="111"/>
      <c r="D231" s="109"/>
      <c r="E231" s="112"/>
      <c r="F231" s="113"/>
      <c r="G231" s="81">
        <f ca="1">IFERROR(NOW()-F231,"-")</f>
        <v>45938.392734490742</v>
      </c>
      <c r="H231" s="113"/>
      <c r="I231" s="109" t="str">
        <f>IFERROR(VLOOKUP(D231,DB!A:F,6,0),"")</f>
        <v/>
      </c>
      <c r="J231" s="108" t="str">
        <f>IFERROR(VLOOKUP(D231,DB!A:G,7,0),"")</f>
        <v/>
      </c>
      <c r="K231" s="114"/>
      <c r="L231" s="115" t="str">
        <f>IFERROR(VLOOKUP(D231,DB!A:I,9,0),"")</f>
        <v/>
      </c>
    </row>
  </sheetData>
  <dataValidations count="2">
    <dataValidation allowBlank="1" showInputMessage="1" showErrorMessage="1" sqref="E1" xr:uid="{380493DB-286A-4683-AF55-C78F04945A49}"/>
    <dataValidation type="list" allowBlank="1" showInputMessage="1" showErrorMessage="1" sqref="E3 E5 E7:E2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2025-10-08T06:26:18Z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